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0130福祉部\013025高齢介護課\03-1　高齢介護計画担当\00.ホームページ掲載\指定関係様式\4.（介護予防）認知症対応型共同生活介護○\"/>
    </mc:Choice>
  </mc:AlternateContent>
  <bookViews>
    <workbookView xWindow="31155" yWindow="585" windowWidth="24495" windowHeight="16995" tabRatio="953"/>
  </bookViews>
  <sheets>
    <sheet name="変更届必要書類 " sheetId="13" r:id="rId1"/>
    <sheet name="第5号様式　変更届出書" sheetId="21" r:id="rId2"/>
    <sheet name="付表４" sheetId="15" r:id="rId3"/>
    <sheet name="認知症対応型共同生活介護（1枚用）" sheetId="11" r:id="rId4"/>
    <sheet name="シフト記号表（勤務時間帯）" sheetId="10" r:id="rId5"/>
    <sheet name="記入方法" sheetId="4" r:id="rId6"/>
    <sheet name="プルダウン・リスト" sheetId="3" r:id="rId7"/>
    <sheet name="【記載例】認知症対応型共同生活介護" sheetId="8" r:id="rId8"/>
    <sheet name="【記載例】シフト記号表（勤務時間帯）" sheetId="5" r:id="rId9"/>
    <sheet name="参考様式２-1" sheetId="16" r:id="rId10"/>
    <sheet name="参考様式２-２" sheetId="17" r:id="rId11"/>
    <sheet name="参考様式3" sheetId="18" r:id="rId12"/>
    <sheet name="参考様式６" sheetId="19" r:id="rId13"/>
    <sheet name="参考様式７" sheetId="20" r:id="rId14"/>
  </sheets>
  <externalReferences>
    <externalReference r:id="rId15"/>
  </externalReferences>
  <definedNames>
    <definedName name="【記載例】シフト記号" localSheetId="4">'シフト記号表（勤務時間帯）'!$C$6:$C$47</definedName>
    <definedName name="【記載例】シフト記号" localSheetId="0">'[1]【記載例】シフト記号表（勤務時間帯）'!$C$6:$C$47</definedName>
    <definedName name="【記載例】シフト記号">'【記載例】シフト記号表（勤務時間帯）'!$C$6:$C$47</definedName>
    <definedName name="OLE_LINK1" localSheetId="12">参考様式６!$D$21</definedName>
    <definedName name="_xlnm.Print_Area" localSheetId="8">'【記載例】シフト記号表（勤務時間帯）'!$B$1:$AB$52</definedName>
    <definedName name="_xlnm.Print_Area" localSheetId="7">【記載例】認知症対応型共同生活介護!$A$1:$BI$75</definedName>
    <definedName name="_xlnm.Print_Area" localSheetId="4">'シフト記号表（勤務時間帯）'!$B$1:$AB$52</definedName>
    <definedName name="_xlnm.Print_Area" localSheetId="5">記入方法!$B$1:$Q$84</definedName>
    <definedName name="_xlnm.Print_Area" localSheetId="9">'参考様式２-1'!$A$1:$M$28</definedName>
    <definedName name="_xlnm.Print_Area" localSheetId="10">'参考様式２-２'!$A$1:$M$27</definedName>
    <definedName name="_xlnm.Print_Area" localSheetId="12">参考様式６!$A$1:$I$178</definedName>
    <definedName name="_xlnm.Print_Area" localSheetId="13">参考様式７!$A$1:$I$84</definedName>
    <definedName name="_xlnm.Print_Area" localSheetId="1">'第5号様式　変更届出書'!$A$1:$AI$53</definedName>
    <definedName name="_xlnm.Print_Area" localSheetId="3">'認知症対応型共同生活介護（1枚用）'!$A$1:$BI$75</definedName>
    <definedName name="_xlnm.Print_Area" localSheetId="2">付表４!$A$1:$X$36</definedName>
    <definedName name="_xlnm.Print_Area" localSheetId="0">'変更届必要書類 '!$A$1:$I$70</definedName>
    <definedName name="_xlnm.Print_Titles" localSheetId="3">'認知症対応型共同生活介護（1枚用）'!$1:$20</definedName>
    <definedName name="シフト記号表" localSheetId="0">'[1]シフト記号表（勤務時間帯）'!$C$6:$C$47</definedName>
    <definedName name="シフト記号表">'シフト記号表（勤務時間帯）'!$C$6:$C$47</definedName>
    <definedName name="介護従業者">プルダウン・リスト!$D$15:$D$23</definedName>
    <definedName name="管理者">プルダウン・リスト!$C$15:$C$23</definedName>
    <definedName name="計画作成担当者">プルダウン・リスト!$E$15:$E$23</definedName>
    <definedName name="職種" localSheetId="0">[1]プルダウン・リスト!$C$14:$L$14</definedName>
    <definedName name="職種">プルダウン・リスト!$C$14:$L$14</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Z16" i="11" l="1"/>
  <c r="AZ16" i="8"/>
  <c r="L47" i="5" l="1"/>
  <c r="L44" i="5"/>
  <c r="L41" i="5"/>
  <c r="L47" i="10"/>
  <c r="L44" i="10"/>
  <c r="P40" i="10" l="1"/>
  <c r="T41" i="10"/>
  <c r="P42" i="10"/>
  <c r="P43" i="10"/>
  <c r="P45" i="10"/>
  <c r="P46" i="10"/>
  <c r="R47" i="10"/>
  <c r="T47" i="10"/>
  <c r="P39" i="10"/>
  <c r="P8" i="10"/>
  <c r="P9" i="10"/>
  <c r="P10" i="10"/>
  <c r="P11" i="10"/>
  <c r="T11" i="10" s="1"/>
  <c r="P12" i="10"/>
  <c r="P13" i="10"/>
  <c r="P14" i="10"/>
  <c r="P15" i="10"/>
  <c r="P16" i="10"/>
  <c r="P17" i="10"/>
  <c r="P18" i="10"/>
  <c r="P19" i="10"/>
  <c r="P20" i="10"/>
  <c r="P21" i="10"/>
  <c r="P22" i="10"/>
  <c r="P7" i="10"/>
  <c r="T10" i="10"/>
  <c r="T14" i="10"/>
  <c r="N40" i="10"/>
  <c r="R40" i="10" s="1"/>
  <c r="X40" i="10" s="1"/>
  <c r="P40" i="5"/>
  <c r="P42" i="5"/>
  <c r="P43" i="5"/>
  <c r="P45" i="5"/>
  <c r="P46" i="5"/>
  <c r="N40" i="5"/>
  <c r="N42" i="5"/>
  <c r="N43" i="5"/>
  <c r="N45" i="5"/>
  <c r="N46" i="5"/>
  <c r="P39" i="5"/>
  <c r="N39" i="5"/>
  <c r="P7" i="5"/>
  <c r="P8" i="5"/>
  <c r="P9" i="5"/>
  <c r="P10" i="5"/>
  <c r="P11" i="5"/>
  <c r="P12" i="5"/>
  <c r="P13" i="5"/>
  <c r="P14" i="5"/>
  <c r="P15" i="5"/>
  <c r="P16" i="5"/>
  <c r="P17" i="5"/>
  <c r="P18" i="5"/>
  <c r="P19" i="5"/>
  <c r="P20" i="5"/>
  <c r="P21" i="5"/>
  <c r="P22" i="5"/>
  <c r="N7" i="5"/>
  <c r="N8" i="5"/>
  <c r="N9" i="5"/>
  <c r="N10" i="5"/>
  <c r="N11" i="5"/>
  <c r="N12" i="5"/>
  <c r="N13" i="5"/>
  <c r="N14" i="5"/>
  <c r="N15" i="5"/>
  <c r="N16" i="5"/>
  <c r="N17" i="5"/>
  <c r="N18" i="5"/>
  <c r="N19" i="5"/>
  <c r="N20" i="5"/>
  <c r="N21" i="5"/>
  <c r="N22" i="5"/>
  <c r="P6" i="5"/>
  <c r="N6" i="5"/>
  <c r="AY68" i="11"/>
  <c r="AX68" i="11"/>
  <c r="AW68" i="11"/>
  <c r="AV68" i="11"/>
  <c r="AU68" i="11"/>
  <c r="AT68" i="11"/>
  <c r="AS68" i="11"/>
  <c r="AR68" i="11"/>
  <c r="AQ68" i="11"/>
  <c r="AP68" i="11"/>
  <c r="AO68" i="11"/>
  <c r="AN68" i="11"/>
  <c r="AM68" i="11"/>
  <c r="AL68" i="11"/>
  <c r="AK68" i="11"/>
  <c r="AJ68" i="11"/>
  <c r="AI68" i="11"/>
  <c r="AH68" i="11"/>
  <c r="AG68" i="11"/>
  <c r="AF68" i="11"/>
  <c r="AE68" i="11"/>
  <c r="AD68" i="11"/>
  <c r="AC68" i="11"/>
  <c r="AB68" i="11"/>
  <c r="AA68" i="11"/>
  <c r="Z68" i="11"/>
  <c r="Y68" i="11"/>
  <c r="X68" i="11"/>
  <c r="W68" i="11"/>
  <c r="V68" i="11"/>
  <c r="U68" i="11"/>
  <c r="AY67" i="11"/>
  <c r="AX67" i="11"/>
  <c r="AW67" i="11"/>
  <c r="AV67" i="11"/>
  <c r="AU67" i="11"/>
  <c r="AT67" i="11"/>
  <c r="AS67" i="11"/>
  <c r="AR67" i="11"/>
  <c r="AQ67" i="11"/>
  <c r="AP67" i="11"/>
  <c r="AO67" i="11"/>
  <c r="AN67" i="11"/>
  <c r="AM67" i="11"/>
  <c r="AL67" i="11"/>
  <c r="AK67" i="11"/>
  <c r="AJ67" i="11"/>
  <c r="AI67" i="11"/>
  <c r="AH67" i="11"/>
  <c r="AG67" i="11"/>
  <c r="AF67" i="11"/>
  <c r="AE67" i="11"/>
  <c r="AD67" i="11"/>
  <c r="AC67" i="11"/>
  <c r="AB67" i="11"/>
  <c r="AA67" i="11"/>
  <c r="Z67" i="11"/>
  <c r="Y67" i="11"/>
  <c r="X67" i="11"/>
  <c r="W67" i="11"/>
  <c r="V67" i="11"/>
  <c r="U67" i="11"/>
  <c r="AY65" i="11"/>
  <c r="AX65" i="11"/>
  <c r="AW65" i="11"/>
  <c r="AV65" i="11"/>
  <c r="AU65" i="11"/>
  <c r="AT65" i="11"/>
  <c r="AS65" i="11"/>
  <c r="AR65" i="11"/>
  <c r="AQ65" i="11"/>
  <c r="AP65" i="11"/>
  <c r="AO65" i="11"/>
  <c r="AN65" i="11"/>
  <c r="AM65" i="11"/>
  <c r="AL65" i="11"/>
  <c r="AK65" i="11"/>
  <c r="AJ65" i="11"/>
  <c r="AI65" i="11"/>
  <c r="AH65" i="11"/>
  <c r="AG65" i="11"/>
  <c r="AF65" i="11"/>
  <c r="AE65" i="11"/>
  <c r="AD65" i="11"/>
  <c r="AC65" i="11"/>
  <c r="AB65" i="11"/>
  <c r="AA65" i="11"/>
  <c r="Z65" i="11"/>
  <c r="Y65" i="11"/>
  <c r="X65" i="11"/>
  <c r="W65" i="11"/>
  <c r="V65" i="11"/>
  <c r="U65" i="11"/>
  <c r="AY64" i="11"/>
  <c r="AX64" i="11"/>
  <c r="AW64" i="11"/>
  <c r="AV64" i="11"/>
  <c r="AU64" i="11"/>
  <c r="AT64" i="11"/>
  <c r="AS64" i="11"/>
  <c r="AR64" i="11"/>
  <c r="AQ64" i="11"/>
  <c r="AP64" i="11"/>
  <c r="AO64" i="11"/>
  <c r="AN64" i="11"/>
  <c r="AM64" i="11"/>
  <c r="AL64" i="11"/>
  <c r="AK64" i="11"/>
  <c r="AJ64" i="11"/>
  <c r="AI64" i="11"/>
  <c r="AH64" i="11"/>
  <c r="AG64" i="11"/>
  <c r="AF64" i="11"/>
  <c r="AE64" i="11"/>
  <c r="AD64" i="11"/>
  <c r="AC64" i="11"/>
  <c r="AB64" i="11"/>
  <c r="AA64" i="11"/>
  <c r="Z64" i="11"/>
  <c r="Y64" i="11"/>
  <c r="X64" i="11"/>
  <c r="W64" i="11"/>
  <c r="V64" i="11"/>
  <c r="U64" i="11"/>
  <c r="AY62" i="11"/>
  <c r="AX62" i="11"/>
  <c r="AW62" i="11"/>
  <c r="AV62" i="11"/>
  <c r="AU62" i="11"/>
  <c r="AT62" i="11"/>
  <c r="AS62" i="11"/>
  <c r="AR62" i="11"/>
  <c r="AQ62" i="11"/>
  <c r="AP62" i="11"/>
  <c r="AO62" i="11"/>
  <c r="AN62" i="11"/>
  <c r="AM62" i="11"/>
  <c r="AL62" i="11"/>
  <c r="AK62" i="11"/>
  <c r="AJ62" i="11"/>
  <c r="AI62" i="11"/>
  <c r="AH62" i="11"/>
  <c r="AG62" i="11"/>
  <c r="AF62" i="11"/>
  <c r="AE62" i="11"/>
  <c r="AD62" i="11"/>
  <c r="AC62" i="11"/>
  <c r="AB62" i="11"/>
  <c r="AA62" i="11"/>
  <c r="Z62" i="11"/>
  <c r="Y62" i="11"/>
  <c r="X62" i="11"/>
  <c r="W62" i="11"/>
  <c r="V62" i="11"/>
  <c r="U62" i="11"/>
  <c r="AY61" i="11"/>
  <c r="AX61" i="11"/>
  <c r="AW61" i="11"/>
  <c r="AV61" i="11"/>
  <c r="AU61" i="11"/>
  <c r="AT61" i="11"/>
  <c r="AS61" i="11"/>
  <c r="AR61" i="11"/>
  <c r="AQ61" i="11"/>
  <c r="AP61" i="11"/>
  <c r="AO61" i="11"/>
  <c r="AN61" i="11"/>
  <c r="AM61" i="11"/>
  <c r="AL61" i="11"/>
  <c r="AK61" i="11"/>
  <c r="AJ61" i="11"/>
  <c r="AI61" i="11"/>
  <c r="AH61" i="11"/>
  <c r="AG61" i="11"/>
  <c r="AF61" i="11"/>
  <c r="AE61" i="11"/>
  <c r="AD61" i="11"/>
  <c r="AC61" i="11"/>
  <c r="AB61" i="11"/>
  <c r="AA61" i="11"/>
  <c r="Z61" i="11"/>
  <c r="Y61" i="11"/>
  <c r="X61" i="11"/>
  <c r="W61" i="11"/>
  <c r="V61" i="11"/>
  <c r="U61" i="11"/>
  <c r="AY59" i="11"/>
  <c r="AX59" i="11"/>
  <c r="AW59" i="11"/>
  <c r="AV59" i="11"/>
  <c r="AU59" i="11"/>
  <c r="AT59" i="11"/>
  <c r="AS59" i="11"/>
  <c r="AR59" i="11"/>
  <c r="AQ59" i="11"/>
  <c r="AP59" i="11"/>
  <c r="AO59" i="11"/>
  <c r="AN59" i="11"/>
  <c r="AM59" i="11"/>
  <c r="AL59" i="11"/>
  <c r="AK59" i="11"/>
  <c r="AJ59" i="11"/>
  <c r="AI59" i="11"/>
  <c r="AH59" i="11"/>
  <c r="AG59" i="11"/>
  <c r="AF59" i="11"/>
  <c r="AE59" i="11"/>
  <c r="AD59" i="11"/>
  <c r="AC59" i="11"/>
  <c r="AB59" i="11"/>
  <c r="AA59" i="11"/>
  <c r="Z59" i="11"/>
  <c r="Y59" i="11"/>
  <c r="X59" i="11"/>
  <c r="W59" i="11"/>
  <c r="V59" i="11"/>
  <c r="U59" i="11"/>
  <c r="AY58" i="11"/>
  <c r="AX58" i="11"/>
  <c r="AW58" i="11"/>
  <c r="AV58" i="11"/>
  <c r="AU58" i="11"/>
  <c r="AT58" i="11"/>
  <c r="AS58" i="11"/>
  <c r="AR58" i="11"/>
  <c r="AQ58" i="11"/>
  <c r="AP58" i="11"/>
  <c r="AO58" i="11"/>
  <c r="AN58" i="11"/>
  <c r="AM58" i="11"/>
  <c r="AL58" i="11"/>
  <c r="AK58" i="11"/>
  <c r="AJ58" i="11"/>
  <c r="AI58" i="11"/>
  <c r="AH58" i="11"/>
  <c r="AG58" i="11"/>
  <c r="AF58" i="11"/>
  <c r="AE58" i="11"/>
  <c r="AD58" i="11"/>
  <c r="AC58" i="11"/>
  <c r="AB58" i="11"/>
  <c r="AA58" i="11"/>
  <c r="Z58" i="11"/>
  <c r="Y58" i="11"/>
  <c r="X58" i="11"/>
  <c r="W58" i="11"/>
  <c r="V58" i="11"/>
  <c r="U58" i="11"/>
  <c r="AY56" i="11"/>
  <c r="AX56" i="11"/>
  <c r="AW56" i="11"/>
  <c r="AV56" i="11"/>
  <c r="AU56" i="11"/>
  <c r="AT56" i="11"/>
  <c r="AS56" i="11"/>
  <c r="AR56" i="11"/>
  <c r="AQ56" i="11"/>
  <c r="AP56" i="11"/>
  <c r="AO56" i="11"/>
  <c r="AN56" i="11"/>
  <c r="AM56" i="11"/>
  <c r="AL56" i="11"/>
  <c r="AK56" i="11"/>
  <c r="AJ56" i="11"/>
  <c r="AI56" i="11"/>
  <c r="AH56" i="11"/>
  <c r="AG56" i="11"/>
  <c r="AF56" i="11"/>
  <c r="AE56" i="11"/>
  <c r="AD56" i="11"/>
  <c r="AC56" i="11"/>
  <c r="AB56" i="11"/>
  <c r="AA56" i="11"/>
  <c r="Z56" i="11"/>
  <c r="Y56" i="11"/>
  <c r="X56" i="11"/>
  <c r="W56" i="11"/>
  <c r="V56" i="11"/>
  <c r="U56" i="11"/>
  <c r="AY55" i="11"/>
  <c r="AX55" i="11"/>
  <c r="AW55" i="11"/>
  <c r="AV55" i="11"/>
  <c r="AU55" i="11"/>
  <c r="AT55" i="11"/>
  <c r="AS55" i="11"/>
  <c r="AR55" i="11"/>
  <c r="AQ55" i="11"/>
  <c r="AP55" i="11"/>
  <c r="AO55" i="11"/>
  <c r="AN55" i="11"/>
  <c r="AM55" i="11"/>
  <c r="AL55" i="11"/>
  <c r="AK55" i="11"/>
  <c r="AJ55" i="11"/>
  <c r="AI55" i="11"/>
  <c r="AH55" i="11"/>
  <c r="AG55" i="11"/>
  <c r="AF55" i="11"/>
  <c r="AE55" i="11"/>
  <c r="AD55" i="11"/>
  <c r="AC55" i="11"/>
  <c r="AB55" i="11"/>
  <c r="AA55" i="11"/>
  <c r="Z55" i="11"/>
  <c r="Y55" i="11"/>
  <c r="X55" i="11"/>
  <c r="W55" i="11"/>
  <c r="V55" i="11"/>
  <c r="U55" i="11"/>
  <c r="AY53" i="11"/>
  <c r="AX53" i="11"/>
  <c r="AW53" i="11"/>
  <c r="AV53" i="11"/>
  <c r="AU53" i="11"/>
  <c r="AT53" i="11"/>
  <c r="AS53" i="11"/>
  <c r="AR53" i="11"/>
  <c r="AQ53" i="11"/>
  <c r="AP53" i="11"/>
  <c r="AO53" i="11"/>
  <c r="AN53" i="11"/>
  <c r="AM53" i="11"/>
  <c r="AL53" i="11"/>
  <c r="AK53" i="11"/>
  <c r="AJ53" i="11"/>
  <c r="AI53" i="11"/>
  <c r="AH53" i="11"/>
  <c r="AG53" i="11"/>
  <c r="AF53" i="11"/>
  <c r="AE53" i="11"/>
  <c r="AD53" i="11"/>
  <c r="AC53" i="11"/>
  <c r="AB53" i="11"/>
  <c r="AA53" i="11"/>
  <c r="Z53" i="11"/>
  <c r="Y53" i="11"/>
  <c r="X53" i="11"/>
  <c r="W53" i="11"/>
  <c r="V53" i="11"/>
  <c r="U53" i="11"/>
  <c r="AY52" i="11"/>
  <c r="AX52" i="11"/>
  <c r="AW52" i="11"/>
  <c r="AV52" i="11"/>
  <c r="AU52" i="11"/>
  <c r="AT52" i="11"/>
  <c r="AS52" i="11"/>
  <c r="AR52" i="11"/>
  <c r="AQ52" i="11"/>
  <c r="AP52" i="11"/>
  <c r="AO52" i="11"/>
  <c r="AN52" i="11"/>
  <c r="AM52" i="11"/>
  <c r="AL52" i="11"/>
  <c r="AK52" i="11"/>
  <c r="AJ52" i="11"/>
  <c r="AI52" i="11"/>
  <c r="AH52" i="11"/>
  <c r="AG52" i="11"/>
  <c r="AF52" i="11"/>
  <c r="AE52" i="11"/>
  <c r="AD52" i="11"/>
  <c r="AC52" i="11"/>
  <c r="AB52" i="11"/>
  <c r="AA52" i="11"/>
  <c r="Z52" i="11"/>
  <c r="Y52" i="11"/>
  <c r="X52" i="11"/>
  <c r="W52" i="11"/>
  <c r="V52" i="11"/>
  <c r="U52" i="11"/>
  <c r="AY50" i="11"/>
  <c r="AX50" i="11"/>
  <c r="AW50" i="11"/>
  <c r="AV50" i="11"/>
  <c r="AU50" i="11"/>
  <c r="AT50" i="11"/>
  <c r="AS50" i="11"/>
  <c r="AR50" i="11"/>
  <c r="AQ50" i="11"/>
  <c r="AP50" i="11"/>
  <c r="AO50" i="11"/>
  <c r="AN50" i="11"/>
  <c r="AM50" i="11"/>
  <c r="AL50" i="11"/>
  <c r="AK50" i="11"/>
  <c r="AJ50" i="11"/>
  <c r="AI50" i="11"/>
  <c r="AH50" i="11"/>
  <c r="AG50" i="11"/>
  <c r="AF50" i="11"/>
  <c r="AE50" i="11"/>
  <c r="AD50" i="11"/>
  <c r="AC50" i="11"/>
  <c r="AB50" i="11"/>
  <c r="AA50" i="11"/>
  <c r="Z50" i="11"/>
  <c r="Y50" i="11"/>
  <c r="X50" i="11"/>
  <c r="W50" i="11"/>
  <c r="V50" i="11"/>
  <c r="U50" i="11"/>
  <c r="AY49" i="11"/>
  <c r="AX49" i="11"/>
  <c r="AW49" i="11"/>
  <c r="AV49" i="11"/>
  <c r="AU49" i="11"/>
  <c r="AT49" i="11"/>
  <c r="AS49" i="11"/>
  <c r="AR49" i="11"/>
  <c r="AQ49" i="11"/>
  <c r="AP49" i="11"/>
  <c r="AO49" i="11"/>
  <c r="AN49" i="11"/>
  <c r="AM49" i="11"/>
  <c r="AL49" i="11"/>
  <c r="AK49" i="11"/>
  <c r="AJ49" i="11"/>
  <c r="AI49" i="11"/>
  <c r="AH49" i="11"/>
  <c r="AG49" i="11"/>
  <c r="AF49" i="11"/>
  <c r="AE49" i="11"/>
  <c r="AD49" i="11"/>
  <c r="AC49" i="11"/>
  <c r="AB49" i="11"/>
  <c r="AA49" i="11"/>
  <c r="Z49" i="11"/>
  <c r="Y49" i="11"/>
  <c r="X49" i="11"/>
  <c r="W49" i="11"/>
  <c r="V49" i="11"/>
  <c r="U49" i="11"/>
  <c r="AY47" i="11"/>
  <c r="AX47" i="11"/>
  <c r="AW47" i="11"/>
  <c r="AV47" i="11"/>
  <c r="AU47" i="11"/>
  <c r="AT47" i="11"/>
  <c r="AS47" i="11"/>
  <c r="AR47" i="11"/>
  <c r="AQ47" i="11"/>
  <c r="AP47" i="11"/>
  <c r="AO47" i="11"/>
  <c r="AN47" i="11"/>
  <c r="AM47" i="11"/>
  <c r="AL47" i="11"/>
  <c r="AK47" i="11"/>
  <c r="AJ47" i="11"/>
  <c r="AI47" i="11"/>
  <c r="AH47" i="11"/>
  <c r="AG47" i="11"/>
  <c r="AF47" i="11"/>
  <c r="AE47" i="11"/>
  <c r="AD47" i="11"/>
  <c r="AC47" i="11"/>
  <c r="AB47" i="11"/>
  <c r="AA47" i="11"/>
  <c r="Z47" i="11"/>
  <c r="Y47" i="11"/>
  <c r="X47" i="11"/>
  <c r="W47" i="11"/>
  <c r="V47" i="11"/>
  <c r="U47" i="11"/>
  <c r="AY46" i="11"/>
  <c r="AX46" i="11"/>
  <c r="AW46" i="11"/>
  <c r="AV46" i="11"/>
  <c r="AU46" i="11"/>
  <c r="AT46" i="11"/>
  <c r="AS46" i="11"/>
  <c r="AR46" i="11"/>
  <c r="AQ46" i="11"/>
  <c r="AP46" i="11"/>
  <c r="AO46" i="11"/>
  <c r="AN46" i="11"/>
  <c r="AM46" i="11"/>
  <c r="AL46" i="11"/>
  <c r="AK46" i="11"/>
  <c r="AJ46" i="11"/>
  <c r="AI46" i="11"/>
  <c r="AH46" i="11"/>
  <c r="AG46" i="11"/>
  <c r="AF46" i="11"/>
  <c r="AE46" i="11"/>
  <c r="AD46" i="11"/>
  <c r="AC46" i="11"/>
  <c r="AB46" i="11"/>
  <c r="AA46" i="11"/>
  <c r="Z46" i="11"/>
  <c r="Y46" i="11"/>
  <c r="X46" i="11"/>
  <c r="W46" i="11"/>
  <c r="V46" i="11"/>
  <c r="U46" i="11"/>
  <c r="AY44" i="11"/>
  <c r="AX44" i="11"/>
  <c r="AW44" i="11"/>
  <c r="AV44" i="11"/>
  <c r="AU44" i="11"/>
  <c r="AT44" i="11"/>
  <c r="AS44" i="11"/>
  <c r="AR44" i="11"/>
  <c r="AQ44" i="11"/>
  <c r="AP44" i="11"/>
  <c r="AO44" i="11"/>
  <c r="AN44" i="11"/>
  <c r="AM44" i="11"/>
  <c r="AL44" i="11"/>
  <c r="AK44" i="11"/>
  <c r="AJ44" i="11"/>
  <c r="AI44" i="11"/>
  <c r="AH44" i="11"/>
  <c r="AG44" i="11"/>
  <c r="AF44" i="11"/>
  <c r="AE44" i="11"/>
  <c r="AD44" i="11"/>
  <c r="AC44" i="11"/>
  <c r="AB44" i="11"/>
  <c r="AA44" i="11"/>
  <c r="Z44" i="11"/>
  <c r="Y44" i="11"/>
  <c r="X44" i="11"/>
  <c r="W44" i="11"/>
  <c r="V44" i="11"/>
  <c r="U44" i="11"/>
  <c r="AY43" i="11"/>
  <c r="AX43" i="11"/>
  <c r="AW43" i="11"/>
  <c r="AV43" i="11"/>
  <c r="AU43" i="11"/>
  <c r="AT43" i="11"/>
  <c r="AS43" i="11"/>
  <c r="AR43" i="11"/>
  <c r="AQ43" i="11"/>
  <c r="AP43" i="11"/>
  <c r="AO43" i="11"/>
  <c r="AN43" i="11"/>
  <c r="AM43" i="11"/>
  <c r="AL43" i="11"/>
  <c r="AK43" i="11"/>
  <c r="AJ43" i="11"/>
  <c r="AI43" i="11"/>
  <c r="AH43" i="11"/>
  <c r="AG43" i="11"/>
  <c r="AF43" i="11"/>
  <c r="AE43" i="11"/>
  <c r="AD43" i="11"/>
  <c r="AC43" i="11"/>
  <c r="AB43" i="11"/>
  <c r="AA43" i="11"/>
  <c r="Z43" i="11"/>
  <c r="Y43" i="11"/>
  <c r="X43" i="11"/>
  <c r="W43" i="11"/>
  <c r="V43" i="11"/>
  <c r="U43" i="11"/>
  <c r="AY41" i="11"/>
  <c r="AX41" i="11"/>
  <c r="AW41" i="11"/>
  <c r="AV41" i="11"/>
  <c r="AU41" i="11"/>
  <c r="AT41" i="11"/>
  <c r="AS41" i="11"/>
  <c r="AR41" i="11"/>
  <c r="AQ41" i="11"/>
  <c r="AP41" i="11"/>
  <c r="AO41" i="11"/>
  <c r="AN41" i="11"/>
  <c r="AM41" i="11"/>
  <c r="AL41" i="11"/>
  <c r="AK41" i="11"/>
  <c r="AJ41" i="11"/>
  <c r="AI41" i="11"/>
  <c r="AH41" i="11"/>
  <c r="AG41" i="11"/>
  <c r="AF41" i="11"/>
  <c r="AE41" i="11"/>
  <c r="AD41" i="11"/>
  <c r="AC41" i="11"/>
  <c r="AB41" i="11"/>
  <c r="AA41" i="11"/>
  <c r="Z41" i="11"/>
  <c r="Y41" i="11"/>
  <c r="X41" i="11"/>
  <c r="W41" i="11"/>
  <c r="V41" i="11"/>
  <c r="U41" i="11"/>
  <c r="AY40" i="11"/>
  <c r="AX40" i="11"/>
  <c r="AW40" i="11"/>
  <c r="AV40" i="11"/>
  <c r="AU40" i="11"/>
  <c r="AT40" i="11"/>
  <c r="AS40" i="11"/>
  <c r="AR40" i="11"/>
  <c r="AQ40" i="11"/>
  <c r="AP40" i="11"/>
  <c r="AO40" i="11"/>
  <c r="AN40" i="11"/>
  <c r="AM40" i="11"/>
  <c r="AL40" i="11"/>
  <c r="AK40" i="11"/>
  <c r="AJ40" i="11"/>
  <c r="AI40" i="11"/>
  <c r="AH40" i="11"/>
  <c r="AG40" i="11"/>
  <c r="AF40" i="11"/>
  <c r="AE40" i="11"/>
  <c r="AD40" i="11"/>
  <c r="AC40" i="11"/>
  <c r="AB40" i="11"/>
  <c r="AA40" i="11"/>
  <c r="Z40" i="11"/>
  <c r="Y40" i="11"/>
  <c r="X40" i="11"/>
  <c r="W40" i="11"/>
  <c r="V40" i="11"/>
  <c r="U40" i="11"/>
  <c r="AY38" i="11"/>
  <c r="AX38" i="11"/>
  <c r="AW38" i="11"/>
  <c r="AV38" i="11"/>
  <c r="AU38" i="11"/>
  <c r="AT38" i="11"/>
  <c r="AS38" i="11"/>
  <c r="AR38" i="11"/>
  <c r="AQ38" i="11"/>
  <c r="AP38" i="11"/>
  <c r="AO38" i="11"/>
  <c r="AN38" i="11"/>
  <c r="AM38" i="11"/>
  <c r="AL38" i="11"/>
  <c r="AK38" i="11"/>
  <c r="AJ38" i="11"/>
  <c r="AI38" i="11"/>
  <c r="AH38" i="11"/>
  <c r="AG38" i="11"/>
  <c r="AF38" i="11"/>
  <c r="AE38" i="11"/>
  <c r="AD38" i="11"/>
  <c r="AC38" i="11"/>
  <c r="AB38" i="11"/>
  <c r="AA38" i="11"/>
  <c r="Z38" i="11"/>
  <c r="Y38" i="11"/>
  <c r="X38" i="11"/>
  <c r="W38" i="11"/>
  <c r="V38" i="11"/>
  <c r="U38" i="11"/>
  <c r="AY37" i="11"/>
  <c r="AX37" i="11"/>
  <c r="AW37" i="11"/>
  <c r="AV37" i="11"/>
  <c r="AU37" i="11"/>
  <c r="AT37" i="11"/>
  <c r="AS37" i="11"/>
  <c r="AR37" i="11"/>
  <c r="AQ37" i="11"/>
  <c r="AP37" i="11"/>
  <c r="AO37" i="11"/>
  <c r="AN37" i="11"/>
  <c r="AM37" i="11"/>
  <c r="AL37" i="11"/>
  <c r="AK37" i="11"/>
  <c r="AJ37" i="11"/>
  <c r="AI37" i="11"/>
  <c r="AH37" i="11"/>
  <c r="AG37" i="11"/>
  <c r="AF37" i="11"/>
  <c r="AE37" i="11"/>
  <c r="AD37" i="11"/>
  <c r="AC37" i="11"/>
  <c r="AB37" i="11"/>
  <c r="AA37" i="11"/>
  <c r="Z37" i="11"/>
  <c r="Y37" i="11"/>
  <c r="X37" i="11"/>
  <c r="W37" i="11"/>
  <c r="V37" i="11"/>
  <c r="U37" i="11"/>
  <c r="AY35" i="11"/>
  <c r="AX35" i="11"/>
  <c r="AW35" i="11"/>
  <c r="AV35" i="11"/>
  <c r="AU35" i="11"/>
  <c r="AT35" i="11"/>
  <c r="AS35" i="11"/>
  <c r="AR35" i="11"/>
  <c r="AQ35" i="11"/>
  <c r="AP35" i="11"/>
  <c r="AO35" i="11"/>
  <c r="AN35" i="11"/>
  <c r="AM35" i="11"/>
  <c r="AL35" i="11"/>
  <c r="AK35" i="11"/>
  <c r="AJ35" i="11"/>
  <c r="AI35" i="11"/>
  <c r="AH35" i="11"/>
  <c r="AG35" i="11"/>
  <c r="AF35" i="11"/>
  <c r="AE35" i="11"/>
  <c r="AD35" i="11"/>
  <c r="AC35" i="11"/>
  <c r="AB35" i="11"/>
  <c r="AA35" i="11"/>
  <c r="Z35" i="11"/>
  <c r="Y35" i="11"/>
  <c r="X35" i="11"/>
  <c r="W35" i="11"/>
  <c r="V35" i="11"/>
  <c r="U35" i="11"/>
  <c r="AY34" i="11"/>
  <c r="AX34" i="11"/>
  <c r="AW34" i="11"/>
  <c r="AV34" i="11"/>
  <c r="AU34" i="11"/>
  <c r="AT34" i="11"/>
  <c r="AS34" i="11"/>
  <c r="AR34" i="11"/>
  <c r="AQ34" i="11"/>
  <c r="AP34" i="11"/>
  <c r="AO34" i="11"/>
  <c r="AN34" i="11"/>
  <c r="AM34" i="11"/>
  <c r="AL34" i="11"/>
  <c r="AK34" i="11"/>
  <c r="AJ34" i="11"/>
  <c r="AI34" i="11"/>
  <c r="AH34" i="11"/>
  <c r="AG34" i="11"/>
  <c r="AF34" i="11"/>
  <c r="AE34" i="11"/>
  <c r="AD34" i="11"/>
  <c r="AC34" i="11"/>
  <c r="AB34" i="11"/>
  <c r="AA34" i="11"/>
  <c r="Z34" i="11"/>
  <c r="Y34" i="11"/>
  <c r="X34" i="11"/>
  <c r="W34" i="11"/>
  <c r="V34" i="11"/>
  <c r="U34" i="11"/>
  <c r="AY32" i="11"/>
  <c r="AX32" i="11"/>
  <c r="AW32" i="11"/>
  <c r="AV32" i="11"/>
  <c r="AU32" i="11"/>
  <c r="AT32" i="11"/>
  <c r="AS32" i="11"/>
  <c r="AR32" i="11"/>
  <c r="AQ32" i="11"/>
  <c r="AP32" i="11"/>
  <c r="AO32" i="11"/>
  <c r="AN32" i="11"/>
  <c r="AM32" i="11"/>
  <c r="AL32" i="11"/>
  <c r="AK32" i="11"/>
  <c r="AJ32" i="11"/>
  <c r="AI32" i="11"/>
  <c r="AH32" i="11"/>
  <c r="AG32" i="11"/>
  <c r="AF32" i="11"/>
  <c r="AE32" i="11"/>
  <c r="AD32" i="11"/>
  <c r="AC32" i="11"/>
  <c r="AB32" i="11"/>
  <c r="AA32" i="11"/>
  <c r="Z32" i="11"/>
  <c r="Y32" i="11"/>
  <c r="X32" i="11"/>
  <c r="W32" i="11"/>
  <c r="V32" i="11"/>
  <c r="U32" i="11"/>
  <c r="AY31" i="11"/>
  <c r="AX31" i="11"/>
  <c r="AW31" i="11"/>
  <c r="AV31" i="11"/>
  <c r="AU31" i="11"/>
  <c r="AT31" i="11"/>
  <c r="AS31" i="11"/>
  <c r="AR31" i="11"/>
  <c r="AQ31" i="11"/>
  <c r="AP31" i="11"/>
  <c r="AO31" i="11"/>
  <c r="AN31" i="11"/>
  <c r="AM31" i="11"/>
  <c r="AL31" i="11"/>
  <c r="AK31" i="11"/>
  <c r="AJ31" i="11"/>
  <c r="AI31" i="11"/>
  <c r="AH31" i="11"/>
  <c r="AG31" i="11"/>
  <c r="AF31" i="11"/>
  <c r="AE31" i="11"/>
  <c r="AD31" i="11"/>
  <c r="AC31" i="11"/>
  <c r="AB31" i="11"/>
  <c r="AA31" i="11"/>
  <c r="Z31" i="11"/>
  <c r="Y31" i="11"/>
  <c r="X31" i="11"/>
  <c r="W31" i="11"/>
  <c r="V31" i="11"/>
  <c r="U31" i="11"/>
  <c r="AY29" i="11"/>
  <c r="AX29" i="11"/>
  <c r="AW29" i="11"/>
  <c r="AV29" i="11"/>
  <c r="AU29" i="11"/>
  <c r="AT29" i="11"/>
  <c r="AS29" i="11"/>
  <c r="AR29" i="11"/>
  <c r="AQ29" i="11"/>
  <c r="AP29" i="11"/>
  <c r="AO29" i="11"/>
  <c r="AN29" i="11"/>
  <c r="AM29" i="11"/>
  <c r="AL29" i="11"/>
  <c r="AK29" i="11"/>
  <c r="AJ29" i="11"/>
  <c r="AI29" i="11"/>
  <c r="AH29" i="11"/>
  <c r="AG29" i="11"/>
  <c r="AF29" i="11"/>
  <c r="AE29" i="11"/>
  <c r="AD29" i="11"/>
  <c r="AC29" i="11"/>
  <c r="AB29" i="11"/>
  <c r="AA29" i="11"/>
  <c r="Z29" i="11"/>
  <c r="Y29" i="11"/>
  <c r="X29" i="11"/>
  <c r="W29" i="11"/>
  <c r="V29" i="11"/>
  <c r="U29" i="11"/>
  <c r="AY28" i="11"/>
  <c r="AX28" i="11"/>
  <c r="AW28" i="11"/>
  <c r="AV28" i="11"/>
  <c r="AU28" i="11"/>
  <c r="AT28" i="11"/>
  <c r="AS28" i="11"/>
  <c r="AR28" i="11"/>
  <c r="AQ28" i="11"/>
  <c r="AP28" i="11"/>
  <c r="AO28" i="11"/>
  <c r="AN28" i="11"/>
  <c r="AM28" i="11"/>
  <c r="AL28" i="11"/>
  <c r="AK28" i="11"/>
  <c r="AJ28" i="11"/>
  <c r="AI28" i="11"/>
  <c r="AH28" i="11"/>
  <c r="AG28" i="11"/>
  <c r="AF28" i="11"/>
  <c r="AE28" i="11"/>
  <c r="AD28" i="11"/>
  <c r="AC28" i="11"/>
  <c r="AB28" i="11"/>
  <c r="AA28" i="11"/>
  <c r="Z28" i="11"/>
  <c r="Y28" i="11"/>
  <c r="X28" i="11"/>
  <c r="W28" i="11"/>
  <c r="V28" i="11"/>
  <c r="U28" i="11"/>
  <c r="AW25" i="11"/>
  <c r="AY26" i="11"/>
  <c r="AX26" i="11"/>
  <c r="AW26" i="11"/>
  <c r="AV26" i="11"/>
  <c r="AU26" i="11"/>
  <c r="AT26" i="11"/>
  <c r="AS26" i="11"/>
  <c r="AR26" i="11"/>
  <c r="AQ26" i="11"/>
  <c r="AP26" i="11"/>
  <c r="AO26" i="11"/>
  <c r="AN26" i="11"/>
  <c r="AM26" i="11"/>
  <c r="AL26" i="11"/>
  <c r="AK26" i="11"/>
  <c r="AJ26" i="11"/>
  <c r="AI26" i="11"/>
  <c r="AH26" i="11"/>
  <c r="AG26" i="11"/>
  <c r="AF26" i="11"/>
  <c r="AE26" i="11"/>
  <c r="AD26" i="11"/>
  <c r="AC26" i="11"/>
  <c r="AB26" i="11"/>
  <c r="AA26" i="11"/>
  <c r="Z26" i="11"/>
  <c r="Y26" i="11"/>
  <c r="X26" i="11"/>
  <c r="W26" i="11"/>
  <c r="V26" i="11"/>
  <c r="U26" i="11"/>
  <c r="AY25" i="11"/>
  <c r="AX25" i="11"/>
  <c r="AV25" i="11"/>
  <c r="AU25" i="11"/>
  <c r="AT25" i="11"/>
  <c r="AS25" i="11"/>
  <c r="AR25" i="11"/>
  <c r="AQ25" i="11"/>
  <c r="AP25" i="11"/>
  <c r="AO25" i="11"/>
  <c r="AN25" i="11"/>
  <c r="AM25" i="11"/>
  <c r="AL25" i="11"/>
  <c r="AK25" i="11"/>
  <c r="AJ25" i="11"/>
  <c r="AI25" i="11"/>
  <c r="AH25" i="11"/>
  <c r="AG25" i="11"/>
  <c r="AF25" i="11"/>
  <c r="AE25" i="11"/>
  <c r="AD25" i="11"/>
  <c r="AC25" i="11"/>
  <c r="AB25" i="11"/>
  <c r="AA25" i="11"/>
  <c r="Z25" i="11"/>
  <c r="Y25" i="11"/>
  <c r="X25" i="11"/>
  <c r="W25" i="11"/>
  <c r="V25" i="11"/>
  <c r="U25" i="11"/>
  <c r="AB22" i="11"/>
  <c r="AY23" i="11"/>
  <c r="AX23" i="11"/>
  <c r="AW23" i="11"/>
  <c r="AY22" i="11"/>
  <c r="AX22" i="11"/>
  <c r="AW22" i="11"/>
  <c r="AV23" i="11"/>
  <c r="AU23" i="11"/>
  <c r="AT23" i="11"/>
  <c r="AS23" i="11"/>
  <c r="AR23" i="11"/>
  <c r="AQ23" i="11"/>
  <c r="AP23" i="11"/>
  <c r="AV22" i="11"/>
  <c r="AU22" i="11"/>
  <c r="AT22" i="11"/>
  <c r="AS22" i="11"/>
  <c r="AR22" i="11"/>
  <c r="AQ22" i="11"/>
  <c r="AP22" i="11"/>
  <c r="AO23" i="11"/>
  <c r="AN23" i="11"/>
  <c r="AM23" i="11"/>
  <c r="AL23" i="11"/>
  <c r="AK23" i="11"/>
  <c r="AJ23" i="11"/>
  <c r="AI23" i="11"/>
  <c r="AO22" i="11"/>
  <c r="AN22" i="11"/>
  <c r="AM22" i="11"/>
  <c r="AL22" i="11"/>
  <c r="AK22" i="11"/>
  <c r="AJ22" i="11"/>
  <c r="AI22" i="11"/>
  <c r="AH23" i="11"/>
  <c r="AG23" i="11"/>
  <c r="AF23" i="11"/>
  <c r="AE23" i="11"/>
  <c r="AD23" i="11"/>
  <c r="AC23" i="11"/>
  <c r="AB23" i="11"/>
  <c r="AH22" i="11"/>
  <c r="AG22" i="11"/>
  <c r="AF22" i="11"/>
  <c r="AE22" i="11"/>
  <c r="AD22" i="11"/>
  <c r="AC22" i="11"/>
  <c r="AA23" i="11"/>
  <c r="Z23" i="11"/>
  <c r="Y23" i="11"/>
  <c r="X23" i="11"/>
  <c r="W23" i="11"/>
  <c r="V23" i="11"/>
  <c r="U23" i="11"/>
  <c r="AA22" i="11"/>
  <c r="Z22" i="11"/>
  <c r="Y22" i="11"/>
  <c r="X22" i="11"/>
  <c r="W22" i="11"/>
  <c r="V22" i="11"/>
  <c r="U22" i="11"/>
  <c r="G68" i="11"/>
  <c r="F67" i="11"/>
  <c r="G65" i="11"/>
  <c r="F64" i="11"/>
  <c r="G62" i="11"/>
  <c r="F61" i="11"/>
  <c r="G59" i="11"/>
  <c r="F58" i="11"/>
  <c r="G56" i="11"/>
  <c r="F55" i="11"/>
  <c r="G53" i="11"/>
  <c r="F52" i="11"/>
  <c r="G50" i="11"/>
  <c r="F49" i="11"/>
  <c r="G47" i="11"/>
  <c r="F46" i="11"/>
  <c r="G44" i="11"/>
  <c r="F43" i="11"/>
  <c r="G41" i="11"/>
  <c r="F40" i="11"/>
  <c r="G38" i="11"/>
  <c r="F37" i="11"/>
  <c r="G35" i="11"/>
  <c r="F34" i="11"/>
  <c r="G32" i="11"/>
  <c r="F31" i="11"/>
  <c r="G29" i="11"/>
  <c r="F28" i="11"/>
  <c r="B28" i="11"/>
  <c r="B31" i="11" s="1"/>
  <c r="B34" i="11" s="1"/>
  <c r="B37" i="11" s="1"/>
  <c r="B40" i="11" s="1"/>
  <c r="B43" i="11" s="1"/>
  <c r="B46" i="11" s="1"/>
  <c r="B49" i="11" s="1"/>
  <c r="B52" i="11" s="1"/>
  <c r="B55" i="11" s="1"/>
  <c r="B58" i="11" s="1"/>
  <c r="B61" i="11" s="1"/>
  <c r="B64" i="11" s="1"/>
  <c r="B67" i="11" s="1"/>
  <c r="G26" i="11"/>
  <c r="F25" i="11"/>
  <c r="B25" i="11"/>
  <c r="G23" i="11"/>
  <c r="F22" i="11"/>
  <c r="AV72" i="11" s="1"/>
  <c r="AY18" i="11"/>
  <c r="AY19" i="11" s="1"/>
  <c r="AY20" i="11" s="1"/>
  <c r="AX18" i="11"/>
  <c r="AX19" i="11" s="1"/>
  <c r="AX20" i="11" s="1"/>
  <c r="AW18" i="11"/>
  <c r="AW19" i="11" s="1"/>
  <c r="AW20" i="11" s="1"/>
  <c r="AD2" i="11"/>
  <c r="AU19" i="11" s="1"/>
  <c r="AU20" i="11" s="1"/>
  <c r="D47" i="10"/>
  <c r="T46" i="10"/>
  <c r="R46" i="10"/>
  <c r="X46" i="10" s="1"/>
  <c r="Z46" i="10" s="1"/>
  <c r="L46" i="10"/>
  <c r="T45" i="10"/>
  <c r="R45" i="10"/>
  <c r="X45" i="10" s="1"/>
  <c r="L45" i="10"/>
  <c r="T44" i="10"/>
  <c r="R44" i="10"/>
  <c r="D44" i="10"/>
  <c r="T43" i="10"/>
  <c r="R43" i="10"/>
  <c r="X43" i="10" s="1"/>
  <c r="L43" i="10"/>
  <c r="T42" i="10"/>
  <c r="R42" i="10"/>
  <c r="X42" i="10" s="1"/>
  <c r="L42" i="10"/>
  <c r="R41" i="10"/>
  <c r="D41" i="10"/>
  <c r="T40" i="10"/>
  <c r="L40" i="10"/>
  <c r="T39" i="10"/>
  <c r="L39" i="10"/>
  <c r="L41" i="10" s="1"/>
  <c r="D38" i="10"/>
  <c r="D37" i="10"/>
  <c r="D36" i="10"/>
  <c r="D35" i="10"/>
  <c r="D34" i="10"/>
  <c r="D33" i="10"/>
  <c r="D32" i="10"/>
  <c r="D31" i="10"/>
  <c r="D30" i="10"/>
  <c r="D29" i="10"/>
  <c r="D28" i="10"/>
  <c r="D27" i="10"/>
  <c r="D26" i="10"/>
  <c r="D25" i="10"/>
  <c r="D24" i="10"/>
  <c r="D23" i="10"/>
  <c r="T22" i="10"/>
  <c r="R22" i="10"/>
  <c r="L22" i="10"/>
  <c r="D22" i="10"/>
  <c r="T21" i="10"/>
  <c r="R21" i="10"/>
  <c r="L21" i="10"/>
  <c r="D21" i="10"/>
  <c r="T20" i="10"/>
  <c r="R20" i="10"/>
  <c r="L20" i="10"/>
  <c r="D20" i="10"/>
  <c r="T19" i="10"/>
  <c r="R19" i="10"/>
  <c r="L19" i="10"/>
  <c r="D19" i="10"/>
  <c r="T18" i="10"/>
  <c r="R18" i="10"/>
  <c r="L18" i="10"/>
  <c r="D18" i="10"/>
  <c r="T17" i="10"/>
  <c r="R17" i="10"/>
  <c r="L17" i="10"/>
  <c r="D17" i="10"/>
  <c r="T16" i="10"/>
  <c r="R16" i="10"/>
  <c r="L16" i="10"/>
  <c r="D16" i="10"/>
  <c r="T15" i="10"/>
  <c r="L15" i="10"/>
  <c r="D15" i="10"/>
  <c r="L14" i="10"/>
  <c r="D14" i="10"/>
  <c r="T13" i="10"/>
  <c r="L13" i="10"/>
  <c r="D13" i="10"/>
  <c r="T12" i="10"/>
  <c r="L12" i="10"/>
  <c r="D12" i="10"/>
  <c r="L11" i="10"/>
  <c r="D11" i="10"/>
  <c r="L10" i="10"/>
  <c r="D10" i="10"/>
  <c r="T9" i="10"/>
  <c r="L9" i="10"/>
  <c r="D9" i="10"/>
  <c r="T8" i="10"/>
  <c r="L8" i="10"/>
  <c r="D8" i="10"/>
  <c r="T7" i="10"/>
  <c r="L7" i="10"/>
  <c r="D7" i="10"/>
  <c r="T6" i="10"/>
  <c r="R6" i="10"/>
  <c r="L6" i="10"/>
  <c r="D6" i="10"/>
  <c r="V19" i="11" l="1"/>
  <c r="V20" i="11" s="1"/>
  <c r="AB19" i="11"/>
  <c r="AB20" i="11" s="1"/>
  <c r="AL19" i="11"/>
  <c r="AL20" i="11" s="1"/>
  <c r="AR19" i="11"/>
  <c r="AR20" i="11" s="1"/>
  <c r="BC8" i="11"/>
  <c r="Y19" i="11"/>
  <c r="Y20" i="11" s="1"/>
  <c r="AD19" i="11"/>
  <c r="AD20" i="11" s="1"/>
  <c r="AJ19" i="11"/>
  <c r="AJ20" i="11" s="1"/>
  <c r="AO19" i="11"/>
  <c r="AO20" i="11" s="1"/>
  <c r="AT19" i="11"/>
  <c r="AT20" i="11" s="1"/>
  <c r="AG19" i="11"/>
  <c r="AG20" i="11" s="1"/>
  <c r="U19" i="11"/>
  <c r="U20" i="11" s="1"/>
  <c r="Z19" i="11"/>
  <c r="Z20" i="11" s="1"/>
  <c r="AF19" i="11"/>
  <c r="AF20" i="11" s="1"/>
  <c r="AK19" i="11"/>
  <c r="AK20" i="11" s="1"/>
  <c r="AP19" i="11"/>
  <c r="AP20" i="11" s="1"/>
  <c r="AV19" i="11"/>
  <c r="AV20" i="11" s="1"/>
  <c r="X19" i="11"/>
  <c r="X20" i="11" s="1"/>
  <c r="AC19" i="11"/>
  <c r="AC20" i="11" s="1"/>
  <c r="AH19" i="11"/>
  <c r="AH20" i="11" s="1"/>
  <c r="AN19" i="11"/>
  <c r="AN20" i="11" s="1"/>
  <c r="AS19" i="11"/>
  <c r="AS20" i="11" s="1"/>
  <c r="X47" i="10"/>
  <c r="Z42" i="10"/>
  <c r="X44" i="10"/>
  <c r="Z40" i="10"/>
  <c r="X16" i="10"/>
  <c r="Z16" i="10" s="1"/>
  <c r="X17" i="10"/>
  <c r="Z17" i="10" s="1"/>
  <c r="X18" i="10"/>
  <c r="Z18" i="10" s="1"/>
  <c r="X19" i="10"/>
  <c r="Z19" i="10" s="1"/>
  <c r="X20" i="10"/>
  <c r="Z20" i="10" s="1"/>
  <c r="X21" i="10"/>
  <c r="Z21" i="10" s="1"/>
  <c r="X22" i="10"/>
  <c r="Z22" i="10" s="1"/>
  <c r="N21" i="10"/>
  <c r="N17" i="10"/>
  <c r="N13" i="10"/>
  <c r="R13" i="10" s="1"/>
  <c r="X13" i="10" s="1"/>
  <c r="Z13" i="10" s="1"/>
  <c r="N9" i="10"/>
  <c r="R9" i="10" s="1"/>
  <c r="X9" i="10" s="1"/>
  <c r="Z9" i="10" s="1"/>
  <c r="N45" i="10"/>
  <c r="N42" i="10"/>
  <c r="N7" i="10"/>
  <c r="R7" i="10" s="1"/>
  <c r="X7" i="10" s="1"/>
  <c r="Z7" i="10" s="1"/>
  <c r="N20" i="10"/>
  <c r="N16" i="10"/>
  <c r="N12" i="10"/>
  <c r="R12" i="10" s="1"/>
  <c r="X12" i="10" s="1"/>
  <c r="Z12" i="10" s="1"/>
  <c r="N8" i="10"/>
  <c r="R8" i="10" s="1"/>
  <c r="X8" i="10" s="1"/>
  <c r="Z8" i="10" s="1"/>
  <c r="N39" i="10"/>
  <c r="N19" i="10"/>
  <c r="N15" i="10"/>
  <c r="N11" i="10"/>
  <c r="N46" i="10"/>
  <c r="N43" i="10"/>
  <c r="N22" i="10"/>
  <c r="N18" i="10"/>
  <c r="N14" i="10"/>
  <c r="R14" i="10" s="1"/>
  <c r="X14" i="10" s="1"/>
  <c r="Z14" i="10" s="1"/>
  <c r="N10" i="10"/>
  <c r="R10" i="10" s="1"/>
  <c r="X10" i="10" s="1"/>
  <c r="Z10" i="10" s="1"/>
  <c r="R15" i="10"/>
  <c r="X15" i="10" s="1"/>
  <c r="Z15" i="10" s="1"/>
  <c r="R11" i="10"/>
  <c r="X11" i="10" s="1"/>
  <c r="Z11" i="10" s="1"/>
  <c r="X6" i="10"/>
  <c r="Z6" i="10" s="1"/>
  <c r="AZ68" i="11"/>
  <c r="BB68" i="11" s="1"/>
  <c r="Z44" i="10"/>
  <c r="AZ31" i="11"/>
  <c r="BB31" i="11" s="1"/>
  <c r="AZ37" i="11"/>
  <c r="BB37" i="11" s="1"/>
  <c r="AZ38" i="11"/>
  <c r="BB38" i="11" s="1"/>
  <c r="AZ43" i="11"/>
  <c r="BB43" i="11" s="1"/>
  <c r="AZ46" i="11"/>
  <c r="BB46" i="11" s="1"/>
  <c r="AZ49" i="11"/>
  <c r="BB49" i="11" s="1"/>
  <c r="AZ55" i="11"/>
  <c r="BB55" i="11" s="1"/>
  <c r="AZ56" i="11"/>
  <c r="BB56" i="11" s="1"/>
  <c r="AZ61" i="11"/>
  <c r="BB61" i="11" s="1"/>
  <c r="AZ67" i="11"/>
  <c r="BB67" i="11" s="1"/>
  <c r="AZ32" i="11"/>
  <c r="BB32" i="11" s="1"/>
  <c r="AZ44" i="11"/>
  <c r="BB44" i="11" s="1"/>
  <c r="AZ50" i="11"/>
  <c r="BB50" i="11" s="1"/>
  <c r="AZ62" i="11"/>
  <c r="BB62" i="11" s="1"/>
  <c r="AZ28" i="11"/>
  <c r="BB28" i="11" s="1"/>
  <c r="AZ29" i="11"/>
  <c r="BB29" i="11" s="1"/>
  <c r="AZ34" i="11"/>
  <c r="BB34" i="11" s="1"/>
  <c r="AZ35" i="11"/>
  <c r="BB35" i="11" s="1"/>
  <c r="AZ40" i="11"/>
  <c r="BB40" i="11" s="1"/>
  <c r="AZ41" i="11"/>
  <c r="BB41" i="11" s="1"/>
  <c r="AZ47" i="11"/>
  <c r="BB47" i="11" s="1"/>
  <c r="AZ52" i="11"/>
  <c r="BB52" i="11" s="1"/>
  <c r="AZ53" i="11"/>
  <c r="BB53" i="11" s="1"/>
  <c r="AZ58" i="11"/>
  <c r="BB58" i="11" s="1"/>
  <c r="AZ59" i="11"/>
  <c r="BB59" i="11" s="1"/>
  <c r="AZ64" i="11"/>
  <c r="BB64" i="11" s="1"/>
  <c r="AZ65" i="11"/>
  <c r="BB65" i="11" s="1"/>
  <c r="AV73" i="11"/>
  <c r="AZ26" i="11"/>
  <c r="BB26" i="11" s="1"/>
  <c r="AZ25" i="11"/>
  <c r="BB25" i="11" s="1"/>
  <c r="AZ22" i="11"/>
  <c r="BB22" i="11" s="1"/>
  <c r="AZ23" i="11"/>
  <c r="BB23" i="11" s="1"/>
  <c r="U72" i="11"/>
  <c r="Y72" i="11"/>
  <c r="AC72" i="11"/>
  <c r="AG72" i="11"/>
  <c r="AK72" i="11"/>
  <c r="AO72" i="11"/>
  <c r="AS72" i="11"/>
  <c r="AW72" i="11"/>
  <c r="U73" i="11"/>
  <c r="Y73" i="11"/>
  <c r="AC73" i="11"/>
  <c r="AG73" i="11"/>
  <c r="AK73" i="11"/>
  <c r="AO73" i="11"/>
  <c r="AS73" i="11"/>
  <c r="AW73" i="11"/>
  <c r="W19" i="11"/>
  <c r="W20" i="11" s="1"/>
  <c r="AA19" i="11"/>
  <c r="AA20" i="11" s="1"/>
  <c r="AE19" i="11"/>
  <c r="AE20" i="11" s="1"/>
  <c r="AI19" i="11"/>
  <c r="AI20" i="11" s="1"/>
  <c r="AM19" i="11"/>
  <c r="AM20" i="11" s="1"/>
  <c r="AQ19" i="11"/>
  <c r="AQ20" i="11" s="1"/>
  <c r="V72" i="11"/>
  <c r="Z72" i="11"/>
  <c r="AD72" i="11"/>
  <c r="AH72" i="11"/>
  <c r="AL72" i="11"/>
  <c r="AP72" i="11"/>
  <c r="AT72" i="11"/>
  <c r="AX72" i="11"/>
  <c r="V73" i="11"/>
  <c r="Z73" i="11"/>
  <c r="AD73" i="11"/>
  <c r="AH73" i="11"/>
  <c r="AL73" i="11"/>
  <c r="AP73" i="11"/>
  <c r="AT73" i="11"/>
  <c r="AX73" i="11"/>
  <c r="W72" i="11"/>
  <c r="AA72" i="11"/>
  <c r="AE72" i="11"/>
  <c r="AI72" i="11"/>
  <c r="AM72" i="11"/>
  <c r="AQ72" i="11"/>
  <c r="AU72" i="11"/>
  <c r="AY72" i="11"/>
  <c r="W73" i="11"/>
  <c r="AA73" i="11"/>
  <c r="AE73" i="11"/>
  <c r="AI73" i="11"/>
  <c r="AM73" i="11"/>
  <c r="AQ73" i="11"/>
  <c r="AU73" i="11"/>
  <c r="AY73" i="11"/>
  <c r="X72" i="11"/>
  <c r="AB72" i="11"/>
  <c r="AF72" i="11"/>
  <c r="AJ72" i="11"/>
  <c r="AN72" i="11"/>
  <c r="AR72" i="11"/>
  <c r="X73" i="11"/>
  <c r="AB73" i="11"/>
  <c r="AF73" i="11"/>
  <c r="AJ73" i="11"/>
  <c r="AN73" i="11"/>
  <c r="AR73" i="11"/>
  <c r="Z45" i="10"/>
  <c r="Z47" i="10"/>
  <c r="R39" i="10"/>
  <c r="X39" i="10" s="1"/>
  <c r="X41" i="10" s="1"/>
  <c r="Z43" i="10"/>
  <c r="AZ73" i="11" l="1"/>
  <c r="AZ72" i="11"/>
  <c r="Z39" i="10"/>
  <c r="Z41" i="10"/>
  <c r="F28" i="8"/>
  <c r="F25" i="8"/>
  <c r="F67" i="8"/>
  <c r="F64" i="8"/>
  <c r="F61" i="8"/>
  <c r="F58" i="8"/>
  <c r="F55" i="8"/>
  <c r="F52" i="8"/>
  <c r="F49" i="8"/>
  <c r="F46" i="8"/>
  <c r="F43" i="8"/>
  <c r="F40" i="8"/>
  <c r="F37" i="8"/>
  <c r="F34" i="8"/>
  <c r="F31" i="8"/>
  <c r="F22" i="8"/>
  <c r="AY68" i="8"/>
  <c r="AX68" i="8"/>
  <c r="AW68" i="8"/>
  <c r="AQ68" i="8"/>
  <c r="AF68" i="8"/>
  <c r="Y68" i="8"/>
  <c r="AY67" i="8"/>
  <c r="AX67" i="8"/>
  <c r="AW67" i="8"/>
  <c r="AQ67" i="8"/>
  <c r="AF67" i="8"/>
  <c r="Y67" i="8"/>
  <c r="AY65" i="8"/>
  <c r="AX65" i="8"/>
  <c r="AW65" i="8"/>
  <c r="AF65" i="8"/>
  <c r="AY64" i="8"/>
  <c r="AX64" i="8"/>
  <c r="AW64" i="8"/>
  <c r="AF64" i="8"/>
  <c r="AY62" i="8"/>
  <c r="AX62" i="8"/>
  <c r="AW62" i="8"/>
  <c r="AU62" i="8"/>
  <c r="AS62" i="8"/>
  <c r="AG62" i="8"/>
  <c r="AY61" i="8"/>
  <c r="AX61" i="8"/>
  <c r="AW61" i="8"/>
  <c r="AU61" i="8"/>
  <c r="AS61" i="8"/>
  <c r="AG61" i="8"/>
  <c r="AY59" i="8"/>
  <c r="AX59" i="8"/>
  <c r="AW59" i="8"/>
  <c r="AS59" i="8"/>
  <c r="AQ59" i="8"/>
  <c r="AK59" i="8"/>
  <c r="AY58" i="8"/>
  <c r="AX58" i="8"/>
  <c r="AW58" i="8"/>
  <c r="AS58" i="8"/>
  <c r="AQ58" i="8"/>
  <c r="AK58" i="8"/>
  <c r="AY56" i="8"/>
  <c r="AX56" i="8"/>
  <c r="AW56" i="8"/>
  <c r="AU56" i="8"/>
  <c r="AS56" i="8"/>
  <c r="AK56" i="8"/>
  <c r="AG56" i="8"/>
  <c r="AB56" i="8"/>
  <c r="AY55" i="8"/>
  <c r="AX55" i="8"/>
  <c r="AW55" i="8"/>
  <c r="AU55" i="8"/>
  <c r="AS55" i="8"/>
  <c r="AK55" i="8"/>
  <c r="AG55" i="8"/>
  <c r="AB55" i="8"/>
  <c r="AY53" i="8"/>
  <c r="AX53" i="8"/>
  <c r="AW53" i="8"/>
  <c r="AQ53" i="8"/>
  <c r="AK53" i="8"/>
  <c r="AF53" i="8"/>
  <c r="AB53" i="8"/>
  <c r="Y53" i="8"/>
  <c r="AY52" i="8"/>
  <c r="AX52" i="8"/>
  <c r="AW52" i="8"/>
  <c r="AQ52" i="8"/>
  <c r="AK52" i="8"/>
  <c r="AF52" i="8"/>
  <c r="AB52" i="8"/>
  <c r="Y52" i="8"/>
  <c r="AY50" i="8"/>
  <c r="AX50" i="8"/>
  <c r="AW50" i="8"/>
  <c r="AU50" i="8"/>
  <c r="AQ50" i="8"/>
  <c r="AG50" i="8"/>
  <c r="AY49" i="8"/>
  <c r="AX49" i="8"/>
  <c r="AW49" i="8"/>
  <c r="AU49" i="8"/>
  <c r="AQ49" i="8"/>
  <c r="AG49" i="8"/>
  <c r="AY47" i="8"/>
  <c r="AX47" i="8"/>
  <c r="AW47" i="8"/>
  <c r="AS47" i="8"/>
  <c r="AK47" i="8"/>
  <c r="Y47" i="8"/>
  <c r="AY46" i="8"/>
  <c r="AX46" i="8"/>
  <c r="AW46" i="8"/>
  <c r="AS46" i="8"/>
  <c r="AK46" i="8"/>
  <c r="Y46" i="8"/>
  <c r="AY44" i="8"/>
  <c r="AX44" i="8"/>
  <c r="AW44" i="8"/>
  <c r="AK44" i="8"/>
  <c r="AG44" i="8"/>
  <c r="AY43" i="8"/>
  <c r="AX43" i="8"/>
  <c r="AW43" i="8"/>
  <c r="AK43" i="8"/>
  <c r="AG43" i="8"/>
  <c r="AY41" i="8"/>
  <c r="AX41" i="8"/>
  <c r="AW41" i="8"/>
  <c r="AQ41" i="8"/>
  <c r="AY40" i="8"/>
  <c r="AX40" i="8"/>
  <c r="AW40" i="8"/>
  <c r="AQ40" i="8"/>
  <c r="AY38" i="8"/>
  <c r="AX38" i="8"/>
  <c r="AW38" i="8"/>
  <c r="AS38" i="8"/>
  <c r="AY37" i="8"/>
  <c r="AX37" i="8"/>
  <c r="AW37" i="8"/>
  <c r="AS37" i="8"/>
  <c r="AY35" i="8"/>
  <c r="AX35" i="8"/>
  <c r="AW35" i="8"/>
  <c r="AG35" i="8"/>
  <c r="AY34" i="8"/>
  <c r="AX34" i="8"/>
  <c r="AW34" i="8"/>
  <c r="AG34" i="8"/>
  <c r="AY32" i="8"/>
  <c r="AX32" i="8"/>
  <c r="AW32" i="8"/>
  <c r="AU32" i="8"/>
  <c r="AF32" i="8"/>
  <c r="AB32" i="8"/>
  <c r="Y32" i="8"/>
  <c r="AY31" i="8"/>
  <c r="AX31" i="8"/>
  <c r="AW31" i="8"/>
  <c r="AU31" i="8"/>
  <c r="AF31" i="8"/>
  <c r="AB31" i="8"/>
  <c r="Y31" i="8"/>
  <c r="AY29" i="8"/>
  <c r="AX29" i="8"/>
  <c r="AW29" i="8"/>
  <c r="AU29" i="8"/>
  <c r="AY28" i="8"/>
  <c r="AX28" i="8"/>
  <c r="AW28" i="8"/>
  <c r="AU28" i="8"/>
  <c r="AY26" i="8"/>
  <c r="AX26" i="8"/>
  <c r="AW26" i="8"/>
  <c r="AU26" i="8"/>
  <c r="AS26" i="8"/>
  <c r="AK26" i="8"/>
  <c r="AG26" i="8"/>
  <c r="AF26" i="8"/>
  <c r="AB26" i="8"/>
  <c r="Y26" i="8"/>
  <c r="AY25" i="8"/>
  <c r="AX25" i="8"/>
  <c r="AW25" i="8"/>
  <c r="AU25" i="8"/>
  <c r="AS25" i="8"/>
  <c r="AK25" i="8"/>
  <c r="AG25" i="8"/>
  <c r="AF25" i="8"/>
  <c r="AB25" i="8"/>
  <c r="Y25" i="8"/>
  <c r="AY23" i="8"/>
  <c r="AX23" i="8"/>
  <c r="AW23" i="8"/>
  <c r="AY22" i="8"/>
  <c r="AX22" i="8"/>
  <c r="AW22" i="8"/>
  <c r="AV23" i="8"/>
  <c r="AP23" i="8"/>
  <c r="AV22" i="8"/>
  <c r="AP22" i="8"/>
  <c r="AO23" i="8"/>
  <c r="AI23" i="8"/>
  <c r="AO22" i="8"/>
  <c r="AI22" i="8"/>
  <c r="AG23" i="8"/>
  <c r="AC23" i="8"/>
  <c r="AG22" i="8"/>
  <c r="AC22" i="8"/>
  <c r="AA23" i="8"/>
  <c r="X23" i="8"/>
  <c r="AA22" i="8"/>
  <c r="X22" i="8"/>
  <c r="D47" i="5"/>
  <c r="D44" i="5"/>
  <c r="D41" i="5"/>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6" i="5"/>
  <c r="T8" i="5"/>
  <c r="R8" i="5"/>
  <c r="L8" i="5"/>
  <c r="T7" i="5"/>
  <c r="R7" i="5"/>
  <c r="L7" i="5"/>
  <c r="T6" i="5"/>
  <c r="R6" i="5"/>
  <c r="L6" i="5"/>
  <c r="T43" i="5"/>
  <c r="L43" i="5"/>
  <c r="T42" i="5"/>
  <c r="R42" i="5"/>
  <c r="L42" i="5"/>
  <c r="T40" i="5"/>
  <c r="L40" i="5"/>
  <c r="T39" i="5"/>
  <c r="L39" i="5"/>
  <c r="AY72" i="8" l="1"/>
  <c r="AW72" i="8"/>
  <c r="AX72" i="8"/>
  <c r="X6" i="5"/>
  <c r="X7" i="5"/>
  <c r="AB40" i="8" s="1"/>
  <c r="X8" i="5"/>
  <c r="R40" i="5"/>
  <c r="X40" i="5" s="1"/>
  <c r="Z40" i="5" s="1"/>
  <c r="X42" i="5"/>
  <c r="R43" i="5"/>
  <c r="X43" i="5" s="1"/>
  <c r="Z43" i="5" s="1"/>
  <c r="R39" i="5"/>
  <c r="X39" i="5" s="1"/>
  <c r="AS49" i="8" l="1"/>
  <c r="AF55" i="8"/>
  <c r="Y40" i="8"/>
  <c r="Y55" i="8"/>
  <c r="AQ55" i="8"/>
  <c r="X41" i="5"/>
  <c r="AK67" i="8" s="1"/>
  <c r="Z7" i="5"/>
  <c r="AB41" i="8" s="1"/>
  <c r="Z42" i="5"/>
  <c r="X44" i="5"/>
  <c r="Y28" i="8"/>
  <c r="AG46" i="8"/>
  <c r="AQ37" i="8"/>
  <c r="AB37" i="8"/>
  <c r="AQ31" i="8"/>
  <c r="AD22" i="8"/>
  <c r="AF46" i="8"/>
  <c r="AK37" i="8"/>
  <c r="AK31" i="8"/>
  <c r="AG28" i="8"/>
  <c r="AS41" i="8"/>
  <c r="AG32" i="8"/>
  <c r="AU47" i="8"/>
  <c r="AG31" i="8"/>
  <c r="AU46" i="8"/>
  <c r="AS40" i="8"/>
  <c r="AU67" i="8"/>
  <c r="AG67" i="8"/>
  <c r="AS67" i="8"/>
  <c r="AB67" i="8"/>
  <c r="Z22" i="8"/>
  <c r="AU37" i="8"/>
  <c r="AF28" i="8"/>
  <c r="AS43" i="8"/>
  <c r="AF37" i="8"/>
  <c r="AK34" i="8"/>
  <c r="AQ28" i="8"/>
  <c r="AB49" i="8"/>
  <c r="AB43" i="8"/>
  <c r="AK49" i="8"/>
  <c r="AR22" i="8"/>
  <c r="AM22" i="8"/>
  <c r="AH22" i="8"/>
  <c r="AT22" i="8"/>
  <c r="AB22" i="8"/>
  <c r="AU22" i="8"/>
  <c r="AQ22" i="8"/>
  <c r="AL22" i="8"/>
  <c r="AK22" i="8"/>
  <c r="AN22" i="8"/>
  <c r="AF22" i="8"/>
  <c r="AS22" i="8"/>
  <c r="AJ22" i="8"/>
  <c r="AE22" i="8"/>
  <c r="Y22" i="8"/>
  <c r="U22" i="8"/>
  <c r="W22" i="8"/>
  <c r="V22" i="8"/>
  <c r="Z8" i="5"/>
  <c r="Z6" i="5"/>
  <c r="Z44" i="5"/>
  <c r="Z41" i="5"/>
  <c r="AK68" i="8" s="1"/>
  <c r="Z39" i="5"/>
  <c r="Y56" i="8" l="1"/>
  <c r="AS50" i="8"/>
  <c r="AF56" i="8"/>
  <c r="AQ56" i="8"/>
  <c r="Y41" i="8"/>
  <c r="Z23" i="8"/>
  <c r="AK50" i="8"/>
  <c r="AQ29" i="8"/>
  <c r="AU38" i="8"/>
  <c r="AS44" i="8"/>
  <c r="AF38" i="8"/>
  <c r="AK35" i="8"/>
  <c r="AB50" i="8"/>
  <c r="AB44" i="8"/>
  <c r="AF29" i="8"/>
  <c r="AF47" i="8"/>
  <c r="AK38" i="8"/>
  <c r="AK32" i="8"/>
  <c r="Y29" i="8"/>
  <c r="AG29" i="8"/>
  <c r="AG47" i="8"/>
  <c r="AQ38" i="8"/>
  <c r="AB38" i="8"/>
  <c r="AQ32" i="8"/>
  <c r="AD23" i="8"/>
  <c r="AU68" i="8"/>
  <c r="AG68" i="8"/>
  <c r="AS68" i="8"/>
  <c r="AB68" i="8"/>
  <c r="AS23" i="8"/>
  <c r="AN23" i="8"/>
  <c r="AJ23" i="8"/>
  <c r="AE23" i="8"/>
  <c r="AT23" i="8"/>
  <c r="AK23" i="8"/>
  <c r="AB23" i="8"/>
  <c r="AR23" i="8"/>
  <c r="AM23" i="8"/>
  <c r="AH23" i="8"/>
  <c r="AU23" i="8"/>
  <c r="AF23" i="8"/>
  <c r="AQ23" i="8"/>
  <c r="AL23" i="8"/>
  <c r="AZ22" i="8"/>
  <c r="BB22" i="8" s="1"/>
  <c r="V23" i="8"/>
  <c r="Y23" i="8"/>
  <c r="U23" i="8"/>
  <c r="W23" i="8"/>
  <c r="AZ23" i="8" l="1"/>
  <c r="BB23" i="8" s="1"/>
  <c r="AY18" i="8" l="1"/>
  <c r="G56" i="8" l="1"/>
  <c r="G68" i="8" l="1"/>
  <c r="G65" i="8"/>
  <c r="G62" i="8"/>
  <c r="G59" i="8"/>
  <c r="G53" i="8"/>
  <c r="G50" i="8"/>
  <c r="G47" i="8"/>
  <c r="G44" i="8"/>
  <c r="G41" i="8"/>
  <c r="G38" i="8"/>
  <c r="G35" i="8"/>
  <c r="G32" i="8"/>
  <c r="G29" i="8"/>
  <c r="G26" i="8"/>
  <c r="G23" i="8"/>
  <c r="B25" i="8"/>
  <c r="B28" i="8" s="1"/>
  <c r="B31" i="8" s="1"/>
  <c r="B34" i="8" s="1"/>
  <c r="B37" i="8" s="1"/>
  <c r="B40" i="8" s="1"/>
  <c r="B43" i="8" s="1"/>
  <c r="B46" i="8" s="1"/>
  <c r="B49" i="8" s="1"/>
  <c r="B52" i="8" s="1"/>
  <c r="AD2" i="8"/>
  <c r="AS19" i="8" l="1"/>
  <c r="AS20" i="8" s="1"/>
  <c r="AX18" i="8"/>
  <c r="AW18" i="8"/>
  <c r="AW19" i="8" s="1"/>
  <c r="AW20" i="8" s="1"/>
  <c r="B55" i="8"/>
  <c r="B58" i="8" s="1"/>
  <c r="B61" i="8" s="1"/>
  <c r="B64" i="8" s="1"/>
  <c r="B67" i="8" s="1"/>
  <c r="AD19" i="8"/>
  <c r="AD20" i="8" s="1"/>
  <c r="AL19" i="8"/>
  <c r="AL20" i="8" s="1"/>
  <c r="AT19" i="8"/>
  <c r="AT20" i="8" s="1"/>
  <c r="V19" i="8"/>
  <c r="V20" i="8" s="1"/>
  <c r="W19" i="8"/>
  <c r="W20" i="8" s="1"/>
  <c r="AE19" i="8"/>
  <c r="AE20" i="8" s="1"/>
  <c r="AM19" i="8"/>
  <c r="AM20" i="8" s="1"/>
  <c r="AU19" i="8"/>
  <c r="AU20" i="8" s="1"/>
  <c r="Z19" i="8"/>
  <c r="Z20" i="8" s="1"/>
  <c r="AH19" i="8"/>
  <c r="AH20" i="8" s="1"/>
  <c r="AP19" i="8"/>
  <c r="AP20" i="8" s="1"/>
  <c r="AX19" i="8"/>
  <c r="AX20" i="8" s="1"/>
  <c r="AA19" i="8"/>
  <c r="AA20" i="8" s="1"/>
  <c r="AI19" i="8"/>
  <c r="AI20" i="8" s="1"/>
  <c r="AQ19" i="8"/>
  <c r="AQ20" i="8" s="1"/>
  <c r="AY73" i="8"/>
  <c r="AY19" i="8"/>
  <c r="AY20" i="8" s="1"/>
  <c r="X19" i="8"/>
  <c r="X20" i="8" s="1"/>
  <c r="AB19" i="8"/>
  <c r="AB20" i="8" s="1"/>
  <c r="AF19" i="8"/>
  <c r="AF20" i="8" s="1"/>
  <c r="AJ19" i="8"/>
  <c r="AJ20" i="8" s="1"/>
  <c r="AN19" i="8"/>
  <c r="AN20" i="8" s="1"/>
  <c r="AR19" i="8"/>
  <c r="AR20" i="8" s="1"/>
  <c r="AV19" i="8"/>
  <c r="AV20" i="8" s="1"/>
  <c r="BC8" i="8"/>
  <c r="U19" i="8"/>
  <c r="U20" i="8" s="1"/>
  <c r="Y19" i="8"/>
  <c r="Y20" i="8" s="1"/>
  <c r="AC19" i="8"/>
  <c r="AC20" i="8" s="1"/>
  <c r="AG19" i="8"/>
  <c r="AG20" i="8" s="1"/>
  <c r="AK19" i="8"/>
  <c r="AK20" i="8" s="1"/>
  <c r="AO19" i="8"/>
  <c r="AO20" i="8" s="1"/>
  <c r="L45" i="5" l="1"/>
  <c r="L46" i="5"/>
  <c r="L10" i="5"/>
  <c r="L11" i="5"/>
  <c r="L12" i="5"/>
  <c r="L13" i="5"/>
  <c r="L14" i="5"/>
  <c r="L15" i="5"/>
  <c r="L16" i="5"/>
  <c r="L17" i="5"/>
  <c r="L18" i="5"/>
  <c r="L19" i="5"/>
  <c r="L20" i="5"/>
  <c r="L21" i="5"/>
  <c r="L22" i="5"/>
  <c r="L9" i="5"/>
  <c r="T46" i="5"/>
  <c r="R46" i="5"/>
  <c r="T45" i="5"/>
  <c r="R45" i="5"/>
  <c r="T22" i="5"/>
  <c r="R22" i="5"/>
  <c r="X22" i="5" s="1"/>
  <c r="T21" i="5"/>
  <c r="R21" i="5"/>
  <c r="T20" i="5"/>
  <c r="R20" i="5"/>
  <c r="T19" i="5"/>
  <c r="R19" i="5"/>
  <c r="T18" i="5"/>
  <c r="R18" i="5"/>
  <c r="T17" i="5"/>
  <c r="R17" i="5"/>
  <c r="T16" i="5"/>
  <c r="R16" i="5"/>
  <c r="T15" i="5"/>
  <c r="R15" i="5"/>
  <c r="T14" i="5"/>
  <c r="R14" i="5"/>
  <c r="T13" i="5"/>
  <c r="R13" i="5"/>
  <c r="T12" i="5"/>
  <c r="R12" i="5"/>
  <c r="T11" i="5"/>
  <c r="R11" i="5"/>
  <c r="T10" i="5"/>
  <c r="R10" i="5"/>
  <c r="T9" i="5"/>
  <c r="R9" i="5"/>
  <c r="X14" i="5" l="1"/>
  <c r="AQ46" i="8"/>
  <c r="AU43" i="8"/>
  <c r="AG37" i="8"/>
  <c r="AK40" i="8"/>
  <c r="AF40" i="8"/>
  <c r="Y37" i="8"/>
  <c r="AS28" i="8"/>
  <c r="AB28" i="8"/>
  <c r="X45" i="5"/>
  <c r="Z14" i="5"/>
  <c r="Z22" i="5"/>
  <c r="X17" i="5"/>
  <c r="Z17" i="5" s="1"/>
  <c r="X19" i="5"/>
  <c r="Z19" i="5" s="1"/>
  <c r="X12" i="5"/>
  <c r="AB64" i="8" s="1"/>
  <c r="X46" i="5"/>
  <c r="Z46" i="5" s="1"/>
  <c r="X10" i="5"/>
  <c r="AB58" i="8" s="1"/>
  <c r="X16" i="5"/>
  <c r="Z16" i="5" s="1"/>
  <c r="X18" i="5"/>
  <c r="Z18" i="5" s="1"/>
  <c r="X20" i="5"/>
  <c r="Z20" i="5" s="1"/>
  <c r="X13" i="5"/>
  <c r="AB61" i="8" s="1"/>
  <c r="X21" i="5"/>
  <c r="Z21" i="5" s="1"/>
  <c r="X15" i="5"/>
  <c r="X11" i="5"/>
  <c r="X9" i="5"/>
  <c r="AQ25" i="8" s="1"/>
  <c r="AF49" i="8" l="1"/>
  <c r="Y49" i="8"/>
  <c r="Z45" i="5"/>
  <c r="X47" i="5"/>
  <c r="Z15" i="5"/>
  <c r="AB46" i="8"/>
  <c r="AF43" i="8"/>
  <c r="AS31" i="8"/>
  <c r="AQ43" i="8"/>
  <c r="AU40" i="8"/>
  <c r="AG40" i="8"/>
  <c r="AK28" i="8"/>
  <c r="Y43" i="8"/>
  <c r="Z12" i="5"/>
  <c r="AB65" i="8" s="1"/>
  <c r="AQ64" i="8"/>
  <c r="AK64" i="8"/>
  <c r="Y64" i="8"/>
  <c r="AU64" i="8"/>
  <c r="AG64" i="8"/>
  <c r="AS64" i="8"/>
  <c r="AF41" i="8"/>
  <c r="Y38" i="8"/>
  <c r="AQ47" i="8"/>
  <c r="AU44" i="8"/>
  <c r="AG38" i="8"/>
  <c r="AK41" i="8"/>
  <c r="AQ34" i="8"/>
  <c r="AB34" i="8"/>
  <c r="Y34" i="8"/>
  <c r="AU34" i="8"/>
  <c r="AS34" i="8"/>
  <c r="AF34" i="8"/>
  <c r="Z13" i="5"/>
  <c r="AB62" i="8" s="1"/>
  <c r="AF61" i="8"/>
  <c r="AQ61" i="8"/>
  <c r="AK61" i="8"/>
  <c r="Y61" i="8"/>
  <c r="Z10" i="5"/>
  <c r="AB59" i="8" s="1"/>
  <c r="Y58" i="8"/>
  <c r="AU58" i="8"/>
  <c r="AG58" i="8"/>
  <c r="AF58" i="8"/>
  <c r="Z11" i="5"/>
  <c r="AU52" i="8"/>
  <c r="AG52" i="8"/>
  <c r="AS52" i="8"/>
  <c r="AS29" i="8"/>
  <c r="AB29" i="8"/>
  <c r="Z9" i="5"/>
  <c r="AQ26" i="8" s="1"/>
  <c r="AT67" i="8"/>
  <c r="AP67" i="8"/>
  <c r="AL67" i="8"/>
  <c r="AH67" i="8"/>
  <c r="AD67" i="8"/>
  <c r="Z67" i="8"/>
  <c r="V67" i="8"/>
  <c r="AV64" i="8"/>
  <c r="AR64" i="8"/>
  <c r="AN64" i="8"/>
  <c r="AJ64" i="8"/>
  <c r="X64" i="8"/>
  <c r="AT61" i="8"/>
  <c r="AP61" i="8"/>
  <c r="AL61" i="8"/>
  <c r="AH61" i="8"/>
  <c r="AD61" i="8"/>
  <c r="Z61" i="8"/>
  <c r="V61" i="8"/>
  <c r="AV58" i="8"/>
  <c r="AR58" i="8"/>
  <c r="AN58" i="8"/>
  <c r="AJ58" i="8"/>
  <c r="X58" i="8"/>
  <c r="AT55" i="8"/>
  <c r="AP55" i="8"/>
  <c r="AL55" i="8"/>
  <c r="AH55" i="8"/>
  <c r="AD55" i="8"/>
  <c r="Z55" i="8"/>
  <c r="V55" i="8"/>
  <c r="AV52" i="8"/>
  <c r="AR52" i="8"/>
  <c r="AN52" i="8"/>
  <c r="AJ52" i="8"/>
  <c r="X52" i="8"/>
  <c r="AT49" i="8"/>
  <c r="AP49" i="8"/>
  <c r="AL49" i="8"/>
  <c r="AH49" i="8"/>
  <c r="AD49" i="8"/>
  <c r="Z49" i="8"/>
  <c r="V49" i="8"/>
  <c r="AV46" i="8"/>
  <c r="AR46" i="8"/>
  <c r="AN46" i="8"/>
  <c r="AJ46" i="8"/>
  <c r="X46" i="8"/>
  <c r="AO67" i="8"/>
  <c r="AC67" i="8"/>
  <c r="U67" i="8"/>
  <c r="AM64" i="8"/>
  <c r="AI64" i="8"/>
  <c r="AE64" i="8"/>
  <c r="AA64" i="8"/>
  <c r="W64" i="8"/>
  <c r="AO61" i="8"/>
  <c r="AC61" i="8"/>
  <c r="U61" i="8"/>
  <c r="AM58" i="8"/>
  <c r="AI58" i="8"/>
  <c r="AE58" i="8"/>
  <c r="AA58" i="8"/>
  <c r="W58" i="8"/>
  <c r="AO55" i="8"/>
  <c r="AC55" i="8"/>
  <c r="U55" i="8"/>
  <c r="AM52" i="8"/>
  <c r="AI52" i="8"/>
  <c r="AE52" i="8"/>
  <c r="AA52" i="8"/>
  <c r="W52" i="8"/>
  <c r="AO49" i="8"/>
  <c r="AC49" i="8"/>
  <c r="U49" i="8"/>
  <c r="AM46" i="8"/>
  <c r="AI46" i="8"/>
  <c r="AE46" i="8"/>
  <c r="AA46" i="8"/>
  <c r="W46" i="8"/>
  <c r="AM67" i="8"/>
  <c r="AA67" i="8"/>
  <c r="AL64" i="8"/>
  <c r="Z64" i="8"/>
  <c r="AM61" i="8"/>
  <c r="AA61" i="8"/>
  <c r="AL58" i="8"/>
  <c r="Z58" i="8"/>
  <c r="AM55" i="8"/>
  <c r="AA55" i="8"/>
  <c r="AL52" i="8"/>
  <c r="Z52" i="8"/>
  <c r="AM49" i="8"/>
  <c r="AA49" i="8"/>
  <c r="AL46" i="8"/>
  <c r="Z46" i="8"/>
  <c r="AV43" i="8"/>
  <c r="AR43" i="8"/>
  <c r="AN43" i="8"/>
  <c r="AJ43" i="8"/>
  <c r="X43" i="8"/>
  <c r="AT40" i="8"/>
  <c r="AP40" i="8"/>
  <c r="AL40" i="8"/>
  <c r="AH40" i="8"/>
  <c r="AD40" i="8"/>
  <c r="Z40" i="8"/>
  <c r="V40" i="8"/>
  <c r="AV37" i="8"/>
  <c r="AR37" i="8"/>
  <c r="AN37" i="8"/>
  <c r="AJ37" i="8"/>
  <c r="X37" i="8"/>
  <c r="AT34" i="8"/>
  <c r="AP34" i="8"/>
  <c r="AL34" i="8"/>
  <c r="AH34" i="8"/>
  <c r="AD34" i="8"/>
  <c r="Z34" i="8"/>
  <c r="V34" i="8"/>
  <c r="AV31" i="8"/>
  <c r="AR31" i="8"/>
  <c r="AN31" i="8"/>
  <c r="AJ31" i="8"/>
  <c r="X31" i="8"/>
  <c r="AR67" i="8"/>
  <c r="AD64" i="8"/>
  <c r="AR61" i="8"/>
  <c r="AD58" i="8"/>
  <c r="AR55" i="8"/>
  <c r="AD52" i="8"/>
  <c r="AR49" i="8"/>
  <c r="AD46" i="8"/>
  <c r="AM43" i="8"/>
  <c r="AI43" i="8"/>
  <c r="AE43" i="8"/>
  <c r="AA43" i="8"/>
  <c r="W43" i="8"/>
  <c r="AO40" i="8"/>
  <c r="AC40" i="8"/>
  <c r="U40" i="8"/>
  <c r="AM37" i="8"/>
  <c r="AI37" i="8"/>
  <c r="AE37" i="8"/>
  <c r="AA37" i="8"/>
  <c r="W37" i="8"/>
  <c r="AO34" i="8"/>
  <c r="AC34" i="8"/>
  <c r="U34" i="8"/>
  <c r="AM31" i="8"/>
  <c r="AI31" i="8"/>
  <c r="AE31" i="8"/>
  <c r="AA31" i="8"/>
  <c r="W31" i="8"/>
  <c r="AO28" i="8"/>
  <c r="AC28" i="8"/>
  <c r="U28" i="8"/>
  <c r="AM25" i="8"/>
  <c r="AV67" i="8"/>
  <c r="AJ67" i="8"/>
  <c r="AE67" i="8"/>
  <c r="X67" i="8"/>
  <c r="AH64" i="8"/>
  <c r="X61" i="8"/>
  <c r="AC58" i="8"/>
  <c r="U58" i="8"/>
  <c r="AV55" i="8"/>
  <c r="AN55" i="8"/>
  <c r="AT52" i="8"/>
  <c r="AO52" i="8"/>
  <c r="V52" i="8"/>
  <c r="AI49" i="8"/>
  <c r="AP46" i="8"/>
  <c r="AT43" i="8"/>
  <c r="AO43" i="8"/>
  <c r="U43" i="8"/>
  <c r="AN40" i="8"/>
  <c r="AI40" i="8"/>
  <c r="W40" i="8"/>
  <c r="AT37" i="8"/>
  <c r="AO37" i="8"/>
  <c r="U37" i="8"/>
  <c r="AN34" i="8"/>
  <c r="AI34" i="8"/>
  <c r="W34" i="8"/>
  <c r="AT31" i="8"/>
  <c r="AO31" i="8"/>
  <c r="U31" i="8"/>
  <c r="AL28" i="8"/>
  <c r="AH28" i="8"/>
  <c r="AD28" i="8"/>
  <c r="AO25" i="8"/>
  <c r="AJ25" i="8"/>
  <c r="X25" i="8"/>
  <c r="W28" i="8"/>
  <c r="AD25" i="8"/>
  <c r="AN67" i="8"/>
  <c r="U64" i="8"/>
  <c r="AV61" i="8"/>
  <c r="AT58" i="8"/>
  <c r="AE49" i="8"/>
  <c r="AC43" i="8"/>
  <c r="AV40" i="8"/>
  <c r="X40" i="8"/>
  <c r="AP37" i="8"/>
  <c r="V37" i="8"/>
  <c r="AJ34" i="8"/>
  <c r="AC31" i="8"/>
  <c r="AR28" i="8"/>
  <c r="AE28" i="8"/>
  <c r="AT25" i="8"/>
  <c r="U25" i="8"/>
  <c r="AI67" i="8"/>
  <c r="AP64" i="8"/>
  <c r="AJ61" i="8"/>
  <c r="AE61" i="8"/>
  <c r="W61" i="8"/>
  <c r="AH58" i="8"/>
  <c r="X55" i="8"/>
  <c r="AC52" i="8"/>
  <c r="U52" i="8"/>
  <c r="AV49" i="8"/>
  <c r="AN49" i="8"/>
  <c r="AT46" i="8"/>
  <c r="AO46" i="8"/>
  <c r="V46" i="8"/>
  <c r="AL43" i="8"/>
  <c r="Z43" i="8"/>
  <c r="AM40" i="8"/>
  <c r="AA40" i="8"/>
  <c r="AL37" i="8"/>
  <c r="Z37" i="8"/>
  <c r="AM34" i="8"/>
  <c r="AA34" i="8"/>
  <c r="AL31" i="8"/>
  <c r="Z31" i="8"/>
  <c r="AT28" i="8"/>
  <c r="AP28" i="8"/>
  <c r="X28" i="8"/>
  <c r="AV25" i="8"/>
  <c r="AR25" i="8"/>
  <c r="AN25" i="8"/>
  <c r="AI25" i="8"/>
  <c r="AE25" i="8"/>
  <c r="AA25" i="8"/>
  <c r="W25" i="8"/>
  <c r="AR40" i="8"/>
  <c r="AD37" i="8"/>
  <c r="AJ28" i="8"/>
  <c r="AH25" i="8"/>
  <c r="V25" i="8"/>
  <c r="AC64" i="8"/>
  <c r="V58" i="8"/>
  <c r="AI55" i="8"/>
  <c r="AP52" i="8"/>
  <c r="AJ49" i="8"/>
  <c r="AH46" i="8"/>
  <c r="AP43" i="8"/>
  <c r="V43" i="8"/>
  <c r="AE40" i="8"/>
  <c r="AH37" i="8"/>
  <c r="AE34" i="8"/>
  <c r="AH31" i="8"/>
  <c r="AM28" i="8"/>
  <c r="Z28" i="8"/>
  <c r="AP25" i="8"/>
  <c r="W67" i="8"/>
  <c r="AT64" i="8"/>
  <c r="AO64" i="8"/>
  <c r="V64" i="8"/>
  <c r="AI61" i="8"/>
  <c r="AP58" i="8"/>
  <c r="AJ55" i="8"/>
  <c r="AE55" i="8"/>
  <c r="W55" i="8"/>
  <c r="AH52" i="8"/>
  <c r="X49" i="8"/>
  <c r="AC46" i="8"/>
  <c r="U46" i="8"/>
  <c r="AD43" i="8"/>
  <c r="AR34" i="8"/>
  <c r="AD31" i="8"/>
  <c r="AN28" i="8"/>
  <c r="AA28" i="8"/>
  <c r="AL25" i="8"/>
  <c r="Z25" i="8"/>
  <c r="AN61" i="8"/>
  <c r="AO58" i="8"/>
  <c r="W49" i="8"/>
  <c r="AH43" i="8"/>
  <c r="AJ40" i="8"/>
  <c r="AC37" i="8"/>
  <c r="AV34" i="8"/>
  <c r="X34" i="8"/>
  <c r="AP31" i="8"/>
  <c r="V31" i="8"/>
  <c r="AV28" i="8"/>
  <c r="AI28" i="8"/>
  <c r="V28" i="8"/>
  <c r="AC25" i="8"/>
  <c r="AF50" i="8" l="1"/>
  <c r="Y50" i="8"/>
  <c r="AB72" i="8"/>
  <c r="AS72" i="8"/>
  <c r="AG72" i="8"/>
  <c r="AU72" i="8"/>
  <c r="Y72" i="8"/>
  <c r="AF72" i="8"/>
  <c r="AK72" i="8"/>
  <c r="AQ72" i="8"/>
  <c r="AS53" i="8"/>
  <c r="AU53" i="8"/>
  <c r="AG53" i="8"/>
  <c r="AF59" i="8"/>
  <c r="Y59" i="8"/>
  <c r="AU59" i="8"/>
  <c r="AG59" i="8"/>
  <c r="AS65" i="8"/>
  <c r="AQ65" i="8"/>
  <c r="AK65" i="8"/>
  <c r="Y65" i="8"/>
  <c r="AU65" i="8"/>
  <c r="AG65" i="8"/>
  <c r="AS35" i="8"/>
  <c r="AF35" i="8"/>
  <c r="AQ35" i="8"/>
  <c r="AB35" i="8"/>
  <c r="Y35" i="8"/>
  <c r="AU35" i="8"/>
  <c r="AK62" i="8"/>
  <c r="Y62" i="8"/>
  <c r="AF62" i="8"/>
  <c r="AQ62" i="8"/>
  <c r="Y44" i="8"/>
  <c r="AB47" i="8"/>
  <c r="AK29" i="8"/>
  <c r="AF44" i="8"/>
  <c r="AS32" i="8"/>
  <c r="AQ44" i="8"/>
  <c r="AU41" i="8"/>
  <c r="AG41" i="8"/>
  <c r="AN72" i="8"/>
  <c r="V72" i="8"/>
  <c r="AZ46" i="8"/>
  <c r="BB46" i="8" s="1"/>
  <c r="X72" i="8"/>
  <c r="AD72" i="8"/>
  <c r="AE72" i="8"/>
  <c r="W72" i="8"/>
  <c r="AZ37" i="8"/>
  <c r="BB37" i="8" s="1"/>
  <c r="AZ58" i="8"/>
  <c r="BB58" i="8" s="1"/>
  <c r="AZ49" i="8"/>
  <c r="BB49" i="8" s="1"/>
  <c r="AZ55" i="8"/>
  <c r="BB55" i="8" s="1"/>
  <c r="AV72" i="8"/>
  <c r="AT72" i="8"/>
  <c r="AZ52" i="8"/>
  <c r="BB52" i="8" s="1"/>
  <c r="AR72" i="8"/>
  <c r="AL72" i="8"/>
  <c r="AZ28" i="8"/>
  <c r="BB28" i="8" s="1"/>
  <c r="U72" i="8"/>
  <c r="AZ34" i="8"/>
  <c r="BB34" i="8" s="1"/>
  <c r="AZ40" i="8"/>
  <c r="BB40" i="8" s="1"/>
  <c r="AO72" i="8"/>
  <c r="AZ61" i="8"/>
  <c r="BB61" i="8" s="1"/>
  <c r="AZ67" i="8"/>
  <c r="BB67" i="8" s="1"/>
  <c r="AI72" i="8"/>
  <c r="AP72" i="8"/>
  <c r="AZ64" i="8"/>
  <c r="BB64" i="8" s="1"/>
  <c r="AH72" i="8"/>
  <c r="Z72" i="8"/>
  <c r="AJ72" i="8"/>
  <c r="AA72" i="8"/>
  <c r="AM72" i="8"/>
  <c r="AZ25" i="8"/>
  <c r="BB25" i="8" s="1"/>
  <c r="AZ31" i="8"/>
  <c r="BB31" i="8" s="1"/>
  <c r="AZ43" i="8"/>
  <c r="BB43" i="8" s="1"/>
  <c r="AC72" i="8"/>
  <c r="AM68" i="8"/>
  <c r="AI68" i="8"/>
  <c r="AE68" i="8"/>
  <c r="AA68" i="8"/>
  <c r="W68" i="8"/>
  <c r="AO65" i="8"/>
  <c r="AC65" i="8"/>
  <c r="U65" i="8"/>
  <c r="AM62" i="8"/>
  <c r="AI62" i="8"/>
  <c r="AE62" i="8"/>
  <c r="AA62" i="8"/>
  <c r="W62" i="8"/>
  <c r="AO59" i="8"/>
  <c r="AC59" i="8"/>
  <c r="U59" i="8"/>
  <c r="AM56" i="8"/>
  <c r="AI56" i="8"/>
  <c r="AE56" i="8"/>
  <c r="AA56" i="8"/>
  <c r="W56" i="8"/>
  <c r="AO53" i="8"/>
  <c r="AC53" i="8"/>
  <c r="U53" i="8"/>
  <c r="AM50" i="8"/>
  <c r="AI50" i="8"/>
  <c r="AE50" i="8"/>
  <c r="AA50" i="8"/>
  <c r="W50" i="8"/>
  <c r="AO47" i="8"/>
  <c r="AC47" i="8"/>
  <c r="U47" i="8"/>
  <c r="AM44" i="8"/>
  <c r="AI44" i="8"/>
  <c r="AE44" i="8"/>
  <c r="AA44" i="8"/>
  <c r="W44" i="8"/>
  <c r="AT68" i="8"/>
  <c r="AP68" i="8"/>
  <c r="AL68" i="8"/>
  <c r="AH68" i="8"/>
  <c r="AD68" i="8"/>
  <c r="Z68" i="8"/>
  <c r="V68" i="8"/>
  <c r="AV65" i="8"/>
  <c r="AR65" i="8"/>
  <c r="AN65" i="8"/>
  <c r="AJ65" i="8"/>
  <c r="X65" i="8"/>
  <c r="AT62" i="8"/>
  <c r="AP62" i="8"/>
  <c r="AL62" i="8"/>
  <c r="AH62" i="8"/>
  <c r="AD62" i="8"/>
  <c r="Z62" i="8"/>
  <c r="V62" i="8"/>
  <c r="AV59" i="8"/>
  <c r="AR59" i="8"/>
  <c r="AN59" i="8"/>
  <c r="AJ59" i="8"/>
  <c r="X59" i="8"/>
  <c r="AT56" i="8"/>
  <c r="AP56" i="8"/>
  <c r="AL56" i="8"/>
  <c r="AH56" i="8"/>
  <c r="AD56" i="8"/>
  <c r="Z56" i="8"/>
  <c r="V56" i="8"/>
  <c r="AV53" i="8"/>
  <c r="AR53" i="8"/>
  <c r="AN53" i="8"/>
  <c r="AJ53" i="8"/>
  <c r="X53" i="8"/>
  <c r="AT50" i="8"/>
  <c r="AP50" i="8"/>
  <c r="AL50" i="8"/>
  <c r="AH50" i="8"/>
  <c r="AD50" i="8"/>
  <c r="Z50" i="8"/>
  <c r="V50" i="8"/>
  <c r="AV47" i="8"/>
  <c r="AR47" i="8"/>
  <c r="AN47" i="8"/>
  <c r="AJ47" i="8"/>
  <c r="X47" i="8"/>
  <c r="AT44" i="8"/>
  <c r="AP44" i="8"/>
  <c r="AL44" i="8"/>
  <c r="AH44" i="8"/>
  <c r="AD44" i="8"/>
  <c r="AO68" i="8"/>
  <c r="AT65" i="8"/>
  <c r="AM65" i="8"/>
  <c r="AH65" i="8"/>
  <c r="AD65" i="8"/>
  <c r="AO62" i="8"/>
  <c r="AT59" i="8"/>
  <c r="AM59" i="8"/>
  <c r="AH59" i="8"/>
  <c r="AD59" i="8"/>
  <c r="AO56" i="8"/>
  <c r="AT53" i="8"/>
  <c r="AM53" i="8"/>
  <c r="AH53" i="8"/>
  <c r="AD53" i="8"/>
  <c r="AO50" i="8"/>
  <c r="AT47" i="8"/>
  <c r="AM47" i="8"/>
  <c r="AH47" i="8"/>
  <c r="AD47" i="8"/>
  <c r="AO44" i="8"/>
  <c r="Z44" i="8"/>
  <c r="U44" i="8"/>
  <c r="AM41" i="8"/>
  <c r="AI41" i="8"/>
  <c r="AE41" i="8"/>
  <c r="AA41" i="8"/>
  <c r="W41" i="8"/>
  <c r="AO38" i="8"/>
  <c r="AC38" i="8"/>
  <c r="U38" i="8"/>
  <c r="AM35" i="8"/>
  <c r="AI35" i="8"/>
  <c r="AE35" i="8"/>
  <c r="AA35" i="8"/>
  <c r="W35" i="8"/>
  <c r="AO32" i="8"/>
  <c r="AC32" i="8"/>
  <c r="U32" i="8"/>
  <c r="AM29" i="8"/>
  <c r="AN68" i="8"/>
  <c r="X68" i="8"/>
  <c r="AL65" i="8"/>
  <c r="W65" i="8"/>
  <c r="AN62" i="8"/>
  <c r="X62" i="8"/>
  <c r="AL59" i="8"/>
  <c r="W59" i="8"/>
  <c r="AN56" i="8"/>
  <c r="X56" i="8"/>
  <c r="AL53" i="8"/>
  <c r="W53" i="8"/>
  <c r="AN50" i="8"/>
  <c r="X50" i="8"/>
  <c r="AL47" i="8"/>
  <c r="W47" i="8"/>
  <c r="AN44" i="8"/>
  <c r="AT41" i="8"/>
  <c r="AP41" i="8"/>
  <c r="AL41" i="8"/>
  <c r="AH41" i="8"/>
  <c r="AD41" i="8"/>
  <c r="Z41" i="8"/>
  <c r="V41" i="8"/>
  <c r="AV38" i="8"/>
  <c r="AR38" i="8"/>
  <c r="AN38" i="8"/>
  <c r="AJ38" i="8"/>
  <c r="X38" i="8"/>
  <c r="AT35" i="8"/>
  <c r="AP35" i="8"/>
  <c r="AL35" i="8"/>
  <c r="AH35" i="8"/>
  <c r="AD35" i="8"/>
  <c r="Z35" i="8"/>
  <c r="V35" i="8"/>
  <c r="AV32" i="8"/>
  <c r="AR32" i="8"/>
  <c r="AN32" i="8"/>
  <c r="AJ32" i="8"/>
  <c r="X32" i="8"/>
  <c r="AT29" i="8"/>
  <c r="AP29" i="8"/>
  <c r="AL29" i="8"/>
  <c r="AH29" i="8"/>
  <c r="AD29" i="8"/>
  <c r="Z29" i="8"/>
  <c r="V29" i="8"/>
  <c r="AV26" i="8"/>
  <c r="AR26" i="8"/>
  <c r="AN26" i="8"/>
  <c r="AJ26" i="8"/>
  <c r="X26" i="8"/>
  <c r="AR68" i="8"/>
  <c r="AC68" i="8"/>
  <c r="U68" i="8"/>
  <c r="AA65" i="8"/>
  <c r="V65" i="8"/>
  <c r="AJ68" i="8"/>
  <c r="Z65" i="8"/>
  <c r="AC62" i="8"/>
  <c r="AP59" i="8"/>
  <c r="Z59" i="8"/>
  <c r="AV56" i="8"/>
  <c r="U56" i="8"/>
  <c r="AA53" i="8"/>
  <c r="AR50" i="8"/>
  <c r="AI47" i="8"/>
  <c r="V47" i="8"/>
  <c r="AJ44" i="8"/>
  <c r="AV41" i="8"/>
  <c r="AJ41" i="8"/>
  <c r="AP38" i="8"/>
  <c r="AI38" i="8"/>
  <c r="AE38" i="8"/>
  <c r="Z38" i="8"/>
  <c r="AV35" i="8"/>
  <c r="AJ35" i="8"/>
  <c r="AP32" i="8"/>
  <c r="AI32" i="8"/>
  <c r="AE32" i="8"/>
  <c r="Z32" i="8"/>
  <c r="AV29" i="8"/>
  <c r="AJ29" i="8"/>
  <c r="AE29" i="8"/>
  <c r="AT26" i="8"/>
  <c r="AO26" i="8"/>
  <c r="AI26" i="8"/>
  <c r="AE26" i="8"/>
  <c r="AA26" i="8"/>
  <c r="V26" i="8"/>
  <c r="W29" i="8"/>
  <c r="AC26" i="8"/>
  <c r="AI53" i="8"/>
  <c r="AE47" i="8"/>
  <c r="V44" i="8"/>
  <c r="AR41" i="8"/>
  <c r="U35" i="8"/>
  <c r="V32" i="8"/>
  <c r="AA29" i="8"/>
  <c r="AP65" i="8"/>
  <c r="AJ62" i="8"/>
  <c r="AE59" i="8"/>
  <c r="AC56" i="8"/>
  <c r="AP53" i="8"/>
  <c r="Z53" i="8"/>
  <c r="AV50" i="8"/>
  <c r="U50" i="8"/>
  <c r="AA47" i="8"/>
  <c r="AR44" i="8"/>
  <c r="AO41" i="8"/>
  <c r="AT38" i="8"/>
  <c r="AM38" i="8"/>
  <c r="AH38" i="8"/>
  <c r="AD38" i="8"/>
  <c r="AO35" i="8"/>
  <c r="AT32" i="8"/>
  <c r="AM32" i="8"/>
  <c r="AH32" i="8"/>
  <c r="AD32" i="8"/>
  <c r="AO29" i="8"/>
  <c r="AI29" i="8"/>
  <c r="AC29" i="8"/>
  <c r="X29" i="8"/>
  <c r="AM26" i="8"/>
  <c r="AH26" i="8"/>
  <c r="AD26" i="8"/>
  <c r="Z26" i="8"/>
  <c r="U26" i="8"/>
  <c r="AN41" i="8"/>
  <c r="AL38" i="8"/>
  <c r="X35" i="8"/>
  <c r="W32" i="8"/>
  <c r="AN29" i="8"/>
  <c r="AL26" i="8"/>
  <c r="AV68" i="8"/>
  <c r="U62" i="8"/>
  <c r="AA59" i="8"/>
  <c r="AC41" i="8"/>
  <c r="AA38" i="8"/>
  <c r="AC35" i="8"/>
  <c r="AA32" i="8"/>
  <c r="U29" i="8"/>
  <c r="AP26" i="8"/>
  <c r="AE65" i="8"/>
  <c r="AR62" i="8"/>
  <c r="AI59" i="8"/>
  <c r="V59" i="8"/>
  <c r="AJ56" i="8"/>
  <c r="AE53" i="8"/>
  <c r="AC50" i="8"/>
  <c r="AP47" i="8"/>
  <c r="Z47" i="8"/>
  <c r="AV44" i="8"/>
  <c r="X44" i="8"/>
  <c r="X41" i="8"/>
  <c r="W38" i="8"/>
  <c r="AN35" i="8"/>
  <c r="AL32" i="8"/>
  <c r="AI65" i="8"/>
  <c r="AV62" i="8"/>
  <c r="AR56" i="8"/>
  <c r="V53" i="8"/>
  <c r="AJ50" i="8"/>
  <c r="AC44" i="8"/>
  <c r="U41" i="8"/>
  <c r="V38" i="8"/>
  <c r="AR35" i="8"/>
  <c r="AR29" i="8"/>
  <c r="W26" i="8"/>
  <c r="Z47" i="5"/>
  <c r="AZ72" i="8" l="1"/>
  <c r="AZ41" i="8"/>
  <c r="BB41" i="8" s="1"/>
  <c r="AZ62" i="8"/>
  <c r="BB62" i="8" s="1"/>
  <c r="AZ26" i="8"/>
  <c r="BB26" i="8" s="1"/>
  <c r="AZ56" i="8"/>
  <c r="BB56" i="8" s="1"/>
  <c r="AZ50" i="8"/>
  <c r="BB50" i="8" s="1"/>
  <c r="AZ68" i="8"/>
  <c r="BB68" i="8" s="1"/>
  <c r="AZ29" i="8"/>
  <c r="BB29" i="8" s="1"/>
  <c r="AZ32" i="8"/>
  <c r="BB32" i="8" s="1"/>
  <c r="AZ38" i="8"/>
  <c r="BB38" i="8" s="1"/>
  <c r="AZ44" i="8"/>
  <c r="BB44" i="8" s="1"/>
  <c r="AZ35" i="8"/>
  <c r="BB35" i="8" s="1"/>
  <c r="AZ47" i="8"/>
  <c r="BB47" i="8" s="1"/>
  <c r="AZ53" i="8"/>
  <c r="BB53" i="8" s="1"/>
  <c r="AZ59" i="8"/>
  <c r="BB59" i="8" s="1"/>
  <c r="AZ65" i="8"/>
  <c r="BB65" i="8" s="1"/>
  <c r="AI73" i="8"/>
  <c r="AE73" i="8"/>
  <c r="AX73" i="8"/>
  <c r="AP73" i="8"/>
  <c r="AL73" i="8"/>
  <c r="Z73" i="8"/>
  <c r="AS73" i="8"/>
  <c r="AG73" i="8"/>
  <c r="AN73" i="8"/>
  <c r="AB73" i="8"/>
  <c r="AR73" i="8"/>
  <c r="AK73" i="8"/>
  <c r="AU73" i="8"/>
  <c r="AJ73" i="8"/>
  <c r="AA73" i="8"/>
  <c r="X73" i="8"/>
  <c r="AO73" i="8"/>
  <c r="AM73" i="8"/>
  <c r="AV73" i="8"/>
  <c r="AQ73" i="8"/>
  <c r="AF73" i="8"/>
  <c r="AW73" i="8"/>
  <c r="AD73" i="8"/>
  <c r="Y73" i="8"/>
  <c r="AT73" i="8"/>
  <c r="W73" i="8"/>
  <c r="U73" i="8"/>
  <c r="AH73" i="8"/>
  <c r="V73" i="8"/>
  <c r="AC73" i="8"/>
  <c r="AZ73" i="8" l="1"/>
</calcChain>
</file>

<file path=xl/sharedStrings.xml><?xml version="1.0" encoding="utf-8"?>
<sst xmlns="http://schemas.openxmlformats.org/spreadsheetml/2006/main" count="2015" uniqueCount="615">
  <si>
    <t>従業者の勤務の体制及び勤務形態一覧表　</t>
  </si>
  <si>
    <t>年</t>
    <rPh sb="0" eb="1">
      <t>ネン</t>
    </rPh>
    <phoneticPr fontId="2"/>
  </si>
  <si>
    <t>）</t>
    <phoneticPr fontId="2"/>
  </si>
  <si>
    <t>職種名</t>
    <rPh sb="0" eb="2">
      <t>ショクシュ</t>
    </rPh>
    <rPh sb="2" eb="3">
      <t>メイ</t>
    </rPh>
    <phoneticPr fontId="2"/>
  </si>
  <si>
    <t>記号</t>
    <rPh sb="0" eb="2">
      <t>キゴウ</t>
    </rPh>
    <phoneticPr fontId="2"/>
  </si>
  <si>
    <t>区分</t>
    <rPh sb="0" eb="2">
      <t>クブン</t>
    </rPh>
    <phoneticPr fontId="2"/>
  </si>
  <si>
    <t>A</t>
    <phoneticPr fontId="2"/>
  </si>
  <si>
    <t>B</t>
    <phoneticPr fontId="2"/>
  </si>
  <si>
    <t>C</t>
    <phoneticPr fontId="2"/>
  </si>
  <si>
    <t>D</t>
    <phoneticPr fontId="2"/>
  </si>
  <si>
    <t>（注）常勤・非常勤の区分について</t>
    <rPh sb="1" eb="2">
      <t>チュウ</t>
    </rPh>
    <rPh sb="3" eb="5">
      <t>ジョウキン</t>
    </rPh>
    <rPh sb="6" eb="9">
      <t>ヒジョウキン</t>
    </rPh>
    <rPh sb="10" eb="12">
      <t>クブン</t>
    </rPh>
    <phoneticPr fontId="2"/>
  </si>
  <si>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</si>
  <si>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</si>
  <si>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</si>
  <si>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</si>
  <si>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</si>
  <si>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t>
    <phoneticPr fontId="2"/>
  </si>
  <si>
    <t>～</t>
    <phoneticPr fontId="2"/>
  </si>
  <si>
    <t>シフト記号</t>
    <rPh sb="3" eb="5">
      <t>キゴウ</t>
    </rPh>
    <phoneticPr fontId="13"/>
  </si>
  <si>
    <t>介護福祉士</t>
    <rPh sb="0" eb="2">
      <t>カイゴ</t>
    </rPh>
    <rPh sb="2" eb="5">
      <t>フクシシ</t>
    </rPh>
    <phoneticPr fontId="2"/>
  </si>
  <si>
    <t>No</t>
    <phoneticPr fontId="2"/>
  </si>
  <si>
    <t>(1)</t>
    <phoneticPr fontId="2"/>
  </si>
  <si>
    <t>時間/週</t>
    <rPh sb="0" eb="2">
      <t>ジカン</t>
    </rPh>
    <rPh sb="3" eb="4">
      <t>シュウ</t>
    </rPh>
    <phoneticPr fontId="2"/>
  </si>
  <si>
    <t>時間/月</t>
    <rPh sb="0" eb="2">
      <t>ジカン</t>
    </rPh>
    <rPh sb="3" eb="4">
      <t>ツキ</t>
    </rPh>
    <phoneticPr fontId="2"/>
  </si>
  <si>
    <t>月</t>
    <rPh sb="0" eb="1">
      <t>ゲツ</t>
    </rPh>
    <phoneticPr fontId="2"/>
  </si>
  <si>
    <t>日</t>
    <rPh sb="0" eb="1">
      <t>ニチ</t>
    </rPh>
    <phoneticPr fontId="2"/>
  </si>
  <si>
    <t>当月の日数</t>
    <rPh sb="0" eb="2">
      <t>トウゲツ</t>
    </rPh>
    <rPh sb="3" eb="5">
      <t>ニッスウ</t>
    </rPh>
    <phoneticPr fontId="2"/>
  </si>
  <si>
    <t>令和</t>
    <rPh sb="0" eb="2">
      <t>レイワ</t>
    </rPh>
    <phoneticPr fontId="2"/>
  </si>
  <si>
    <t>(</t>
    <phoneticPr fontId="2"/>
  </si>
  <si>
    <t>)</t>
    <phoneticPr fontId="2"/>
  </si>
  <si>
    <t>サービス種別（</t>
    <rPh sb="4" eb="6">
      <t>シュベツ</t>
    </rPh>
    <phoneticPr fontId="2"/>
  </si>
  <si>
    <t>事業所名（</t>
    <rPh sb="0" eb="3">
      <t>ジギョウショ</t>
    </rPh>
    <rPh sb="3" eb="4">
      <t>メイ</t>
    </rPh>
    <phoneticPr fontId="2"/>
  </si>
  <si>
    <t>≪要 提出≫</t>
    <rPh sb="1" eb="2">
      <t>ヨウ</t>
    </rPh>
    <rPh sb="3" eb="5">
      <t>テイシュツ</t>
    </rPh>
    <phoneticPr fontId="2"/>
  </si>
  <si>
    <t>■シフト記号表（勤務時間帯）</t>
    <rPh sb="4" eb="6">
      <t>キゴウ</t>
    </rPh>
    <rPh sb="6" eb="7">
      <t>ヒョウ</t>
    </rPh>
    <rPh sb="8" eb="10">
      <t>キンム</t>
    </rPh>
    <rPh sb="10" eb="13">
      <t>ジカンタイ</t>
    </rPh>
    <phoneticPr fontId="2"/>
  </si>
  <si>
    <t>勤務時間</t>
    <rPh sb="0" eb="2">
      <t>キンム</t>
    </rPh>
    <rPh sb="2" eb="4">
      <t>ジカン</t>
    </rPh>
    <phoneticPr fontId="2"/>
  </si>
  <si>
    <t>うち、休憩時間</t>
    <rPh sb="3" eb="5">
      <t>キュウケイ</t>
    </rPh>
    <rPh sb="5" eb="7">
      <t>ジカン</t>
    </rPh>
    <phoneticPr fontId="2"/>
  </si>
  <si>
    <t>-</t>
    <phoneticPr fontId="2"/>
  </si>
  <si>
    <t>（</t>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</si>
  <si>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</si>
  <si>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</si>
  <si>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</si>
  <si>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</si>
  <si>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</si>
  <si>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</si>
  <si>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</si>
  <si>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</si>
  <si>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</si>
  <si>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</si>
  <si>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k</t>
    <phoneticPr fontId="2"/>
  </si>
  <si>
    <t>l</t>
    <phoneticPr fontId="2"/>
  </si>
  <si>
    <t>m</t>
    <phoneticPr fontId="2"/>
  </si>
  <si>
    <t>n</t>
    <phoneticPr fontId="2"/>
  </si>
  <si>
    <t>o</t>
    <phoneticPr fontId="2"/>
  </si>
  <si>
    <t>p</t>
    <phoneticPr fontId="2"/>
  </si>
  <si>
    <t>q</t>
    <phoneticPr fontId="2"/>
  </si>
  <si>
    <t>r</t>
    <phoneticPr fontId="2"/>
  </si>
  <si>
    <t>s</t>
    <phoneticPr fontId="2"/>
  </si>
  <si>
    <t>t</t>
    <phoneticPr fontId="2"/>
  </si>
  <si>
    <t>u</t>
    <phoneticPr fontId="2"/>
  </si>
  <si>
    <t>v</t>
    <phoneticPr fontId="2"/>
  </si>
  <si>
    <t>w</t>
    <phoneticPr fontId="2"/>
  </si>
  <si>
    <t>x</t>
    <phoneticPr fontId="2"/>
  </si>
  <si>
    <t>y</t>
    <phoneticPr fontId="2"/>
  </si>
  <si>
    <t>z</t>
    <phoneticPr fontId="2"/>
  </si>
  <si>
    <t>日中の勤務時間</t>
    <rPh sb="0" eb="2">
      <t>ニッチュウ</t>
    </rPh>
    <rPh sb="3" eb="5">
      <t>キンム</t>
    </rPh>
    <rPh sb="5" eb="7">
      <t>ジカン</t>
    </rPh>
    <phoneticPr fontId="2"/>
  </si>
  <si>
    <t>日中の時間帯</t>
    <rPh sb="0" eb="2">
      <t>ニッチュウ</t>
    </rPh>
    <rPh sb="3" eb="6">
      <t>ジカンタイ</t>
    </rPh>
    <phoneticPr fontId="2"/>
  </si>
  <si>
    <t>aa</t>
    <phoneticPr fontId="2"/>
  </si>
  <si>
    <t>ab</t>
    <phoneticPr fontId="2"/>
  </si>
  <si>
    <t>ac</t>
    <phoneticPr fontId="2"/>
  </si>
  <si>
    <t>ad</t>
    <phoneticPr fontId="2"/>
  </si>
  <si>
    <t>ae</t>
    <phoneticPr fontId="2"/>
  </si>
  <si>
    <t>af</t>
    <phoneticPr fontId="2"/>
  </si>
  <si>
    <t>日中の勤務時間数</t>
    <rPh sb="0" eb="2">
      <t>ニッチュウ</t>
    </rPh>
    <rPh sb="3" eb="5">
      <t>キンム</t>
    </rPh>
    <rPh sb="5" eb="8">
      <t>ジカンスウ</t>
    </rPh>
    <phoneticPr fontId="2"/>
  </si>
  <si>
    <t>夜間・深夜の勤務時間数</t>
    <rPh sb="0" eb="2">
      <t>ヤカン</t>
    </rPh>
    <rPh sb="3" eb="5">
      <t>シンヤ</t>
    </rPh>
    <rPh sb="6" eb="8">
      <t>キンム</t>
    </rPh>
    <rPh sb="8" eb="11">
      <t>ジカンスウ</t>
    </rPh>
    <phoneticPr fontId="13"/>
  </si>
  <si>
    <t>夜間及び深夜</t>
    <rPh sb="0" eb="2">
      <t>ヤカン</t>
    </rPh>
    <rPh sb="2" eb="3">
      <t>オヨ</t>
    </rPh>
    <rPh sb="4" eb="6">
      <t>シンヤ</t>
    </rPh>
    <phoneticPr fontId="2"/>
  </si>
  <si>
    <t>の勤務時間</t>
    <rPh sb="1" eb="3">
      <t>キンム</t>
    </rPh>
    <rPh sb="3" eb="5">
      <t>ジカン</t>
    </rPh>
    <phoneticPr fontId="2"/>
  </si>
  <si>
    <t>管理者</t>
    <rPh sb="0" eb="3">
      <t>カンリシャ</t>
    </rPh>
    <phoneticPr fontId="2"/>
  </si>
  <si>
    <t>介護支援専門員</t>
    <rPh sb="0" eb="2">
      <t>カイゴ</t>
    </rPh>
    <rPh sb="2" eb="4">
      <t>シエン</t>
    </rPh>
    <rPh sb="4" eb="7">
      <t>センモンイン</t>
    </rPh>
    <phoneticPr fontId="2"/>
  </si>
  <si>
    <t>認知症対応型サービス事業管理者研修修了</t>
    <rPh sb="0" eb="3">
      <t>ニンチショウ</t>
    </rPh>
    <rPh sb="3" eb="5">
      <t>タイオウ</t>
    </rPh>
    <rPh sb="5" eb="6">
      <t>ガタ</t>
    </rPh>
    <rPh sb="10" eb="12">
      <t>ジギョウ</t>
    </rPh>
    <rPh sb="12" eb="15">
      <t>カンリシャ</t>
    </rPh>
    <rPh sb="15" eb="17">
      <t>ケンシュウ</t>
    </rPh>
    <rPh sb="17" eb="19">
      <t>シュウリョウ</t>
    </rPh>
    <phoneticPr fontId="2"/>
  </si>
  <si>
    <t>看護師</t>
    <rPh sb="0" eb="3">
      <t>カンゴシ</t>
    </rPh>
    <phoneticPr fontId="2"/>
  </si>
  <si>
    <t>准看護師</t>
    <rPh sb="0" eb="4">
      <t>ジュンカンゴシ</t>
    </rPh>
    <phoneticPr fontId="2"/>
  </si>
  <si>
    <t>ー</t>
    <phoneticPr fontId="2"/>
  </si>
  <si>
    <t>計画作成担当者</t>
    <rPh sb="0" eb="2">
      <t>ケイカク</t>
    </rPh>
    <rPh sb="2" eb="4">
      <t>サクセイ</t>
    </rPh>
    <rPh sb="4" eb="7">
      <t>タントウシャ</t>
    </rPh>
    <phoneticPr fontId="2"/>
  </si>
  <si>
    <t>職種名</t>
    <rPh sb="0" eb="2">
      <t>ショクシュ</t>
    </rPh>
    <rPh sb="2" eb="3">
      <t>メイ</t>
    </rPh>
    <phoneticPr fontId="2"/>
  </si>
  <si>
    <t>資格</t>
    <rPh sb="0" eb="2">
      <t>シカク</t>
    </rPh>
    <phoneticPr fontId="2"/>
  </si>
  <si>
    <t>介護従業者</t>
    <rPh sb="0" eb="2">
      <t>カイゴ</t>
    </rPh>
    <rPh sb="2" eb="5">
      <t>ジュウギョウシャ</t>
    </rPh>
    <phoneticPr fontId="2"/>
  </si>
  <si>
    <t>※ INDIRECT関数使用のため、以下のとおりセルに「名前の定義」をしています。</t>
    <rPh sb="10" eb="12">
      <t>カンスウ</t>
    </rPh>
    <rPh sb="12" eb="14">
      <t>シヨウ</t>
    </rPh>
    <rPh sb="18" eb="20">
      <t>イカ</t>
    </rPh>
    <rPh sb="28" eb="30">
      <t>ナマエ</t>
    </rPh>
    <rPh sb="31" eb="33">
      <t>テイギ</t>
    </rPh>
    <phoneticPr fontId="2"/>
  </si>
  <si>
    <t>　C列・・・「管理者」</t>
    <rPh sb="2" eb="3">
      <t>レツ</t>
    </rPh>
    <rPh sb="7" eb="10">
      <t>カンリシャ</t>
    </rPh>
    <phoneticPr fontId="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</si>
  <si>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
  </si>
  <si>
    <t>　行が足りない場合は、適宜追加してください。</t>
    <rPh sb="1" eb="2">
      <t>ギョウ</t>
    </rPh>
    <rPh sb="3" eb="4">
      <t>タ</t>
    </rPh>
    <rPh sb="7" eb="9">
      <t>バアイ</t>
    </rPh>
    <rPh sb="11" eb="13">
      <t>テキギ</t>
    </rPh>
    <rPh sb="13" eb="15">
      <t>ツイカ</t>
    </rPh>
    <phoneticPr fontId="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</si>
  <si>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
  </si>
  <si>
    <t>　・「数式」タブ　⇒　「名前の定義」を選択</t>
    <rPh sb="3" eb="5">
      <t>スウシキ</t>
    </rPh>
    <rPh sb="12" eb="14">
      <t>ナマエ</t>
    </rPh>
    <rPh sb="15" eb="17">
      <t>テイギ</t>
    </rPh>
    <rPh sb="19" eb="21">
      <t>センタク</t>
    </rPh>
    <phoneticPr fontId="2"/>
  </si>
  <si>
    <t>　・「名前」に職種名を入力</t>
    <rPh sb="3" eb="5">
      <t>ナマエ</t>
    </rPh>
    <rPh sb="7" eb="9">
      <t>ショクシュ</t>
    </rPh>
    <rPh sb="9" eb="10">
      <t>メイ</t>
    </rPh>
    <rPh sb="11" eb="13">
      <t>ニュウリョク</t>
    </rPh>
    <phoneticPr fontId="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</si>
  <si>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</si>
  <si>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
  </si>
  <si>
    <t>利用者の生活時間帯（日中）</t>
    <rPh sb="0" eb="3">
      <t>リヨウシャ</t>
    </rPh>
    <rPh sb="4" eb="6">
      <t>セイカツ</t>
    </rPh>
    <rPh sb="6" eb="9">
      <t>ジカンタイ</t>
    </rPh>
    <rPh sb="10" eb="12">
      <t>ニッチュウ</t>
    </rPh>
    <phoneticPr fontId="2"/>
  </si>
  <si>
    <t>夜間及び深夜の時間帯</t>
    <rPh sb="0" eb="2">
      <t>ヤカン</t>
    </rPh>
    <rPh sb="2" eb="3">
      <t>オヨ</t>
    </rPh>
    <rPh sb="4" eb="6">
      <t>シンヤ</t>
    </rPh>
    <rPh sb="7" eb="10">
      <t>ジカンタイ</t>
    </rPh>
    <phoneticPr fontId="2"/>
  </si>
  <si>
    <t>日中／夜間及び深夜
の区分</t>
    <rPh sb="0" eb="2">
      <t>ニッチュウ</t>
    </rPh>
    <rPh sb="3" eb="5">
      <t>ヤカン</t>
    </rPh>
    <rPh sb="5" eb="6">
      <t>オヨ</t>
    </rPh>
    <rPh sb="7" eb="9">
      <t>シンヤ</t>
    </rPh>
    <rPh sb="11" eb="13">
      <t>クブン</t>
    </rPh>
    <phoneticPr fontId="2"/>
  </si>
  <si>
    <t>１．サービス種別</t>
    <rPh sb="6" eb="8">
      <t>シュベツ</t>
    </rPh>
    <phoneticPr fontId="2"/>
  </si>
  <si>
    <t>No</t>
    <phoneticPr fontId="2"/>
  </si>
  <si>
    <t>サービス種別</t>
    <rPh sb="4" eb="6">
      <t>シュベツ</t>
    </rPh>
    <phoneticPr fontId="2"/>
  </si>
  <si>
    <t>２．職種名・資格名称</t>
    <rPh sb="2" eb="4">
      <t>ショクシュ</t>
    </rPh>
    <rPh sb="4" eb="5">
      <t>メイ</t>
    </rPh>
    <rPh sb="6" eb="8">
      <t>シカク</t>
    </rPh>
    <rPh sb="8" eb="10">
      <t>メイショウ</t>
    </rPh>
    <phoneticPr fontId="2"/>
  </si>
  <si>
    <t>　D列・・・「介護従業者」</t>
    <rPh sb="2" eb="3">
      <t>レツ</t>
    </rPh>
    <rPh sb="7" eb="9">
      <t>カイゴ</t>
    </rPh>
    <rPh sb="9" eb="12">
      <t>ジュウギョウシャ</t>
    </rPh>
    <phoneticPr fontId="2"/>
  </si>
  <si>
    <t>ag</t>
    <phoneticPr fontId="2"/>
  </si>
  <si>
    <t>厚労　太郎</t>
    <rPh sb="0" eb="2">
      <t>コウロウ</t>
    </rPh>
    <rPh sb="3" eb="5">
      <t>タロウ</t>
    </rPh>
    <phoneticPr fontId="2"/>
  </si>
  <si>
    <t>A</t>
  </si>
  <si>
    <t>ー</t>
  </si>
  <si>
    <t>≪提出不要≫</t>
    <rPh sb="1" eb="3">
      <t>テイシュツ</t>
    </rPh>
    <rPh sb="3" eb="5">
      <t>フヨウ</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</si>
  <si>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</si>
  <si>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xml:space="preserve"> 　　 記入の順序は、職種ごとにまとめてください。</t>
    <rPh sb="4" eb="6">
      <t>キニュウ</t>
    </rPh>
    <rPh sb="7" eb="9">
      <t>ジュンジョ</t>
    </rPh>
    <rPh sb="11" eb="13">
      <t>ショクシュ</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</si>
  <si>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</si>
  <si>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常勤で専従</t>
    <rPh sb="0" eb="2">
      <t>ジョウキン</t>
    </rPh>
    <rPh sb="3" eb="5">
      <t>センジュウ</t>
    </rPh>
    <phoneticPr fontId="2"/>
  </si>
  <si>
    <t>常勤で兼務</t>
    <rPh sb="0" eb="2">
      <t>ジョウキン</t>
    </rPh>
    <rPh sb="3" eb="5">
      <t>ケンム</t>
    </rPh>
    <phoneticPr fontId="2"/>
  </si>
  <si>
    <t>非常勤で専従</t>
    <rPh sb="0" eb="3">
      <t>ヒジョウキン</t>
    </rPh>
    <rPh sb="4" eb="6">
      <t>センジュウ</t>
    </rPh>
    <phoneticPr fontId="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</si>
  <si>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</si>
  <si>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</si>
  <si>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</si>
  <si>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</si>
  <si>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 xml:space="preserve">       ※選択した資格及び研修に関して、必要に応じて、資格証又は研修修了証等の写しを添付資料として提出してください。</t>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
  </si>
  <si>
    <t>に色づけされます。</t>
    <rPh sb="1" eb="2">
      <t>イロ</t>
    </rPh>
    <phoneticPr fontId="2"/>
  </si>
  <si>
    <t>C</t>
  </si>
  <si>
    <t>○○　A男</t>
    <rPh sb="4" eb="5">
      <t>オトコ</t>
    </rPh>
    <phoneticPr fontId="2"/>
  </si>
  <si>
    <t>○○　B子</t>
    <rPh sb="4" eb="5">
      <t>コ</t>
    </rPh>
    <phoneticPr fontId="2"/>
  </si>
  <si>
    <t>○○　C太</t>
    <rPh sb="4" eb="5">
      <t>タ</t>
    </rPh>
    <phoneticPr fontId="2"/>
  </si>
  <si>
    <t>○○　D美</t>
    <phoneticPr fontId="2"/>
  </si>
  <si>
    <t>○○　E夫</t>
    <phoneticPr fontId="2"/>
  </si>
  <si>
    <t>○○　F子</t>
    <phoneticPr fontId="2"/>
  </si>
  <si>
    <t>○○　G太</t>
    <phoneticPr fontId="2"/>
  </si>
  <si>
    <t>○○　H美</t>
    <phoneticPr fontId="2"/>
  </si>
  <si>
    <t>○○　J太郎</t>
    <rPh sb="4" eb="6">
      <t>タロウ</t>
    </rPh>
    <phoneticPr fontId="2"/>
  </si>
  <si>
    <t>○○　K子</t>
    <phoneticPr fontId="2"/>
  </si>
  <si>
    <t>○○　L太</t>
    <phoneticPr fontId="2"/>
  </si>
  <si>
    <t>○○　M子</t>
    <phoneticPr fontId="2"/>
  </si>
  <si>
    <t>○○　N男</t>
    <phoneticPr fontId="2"/>
  </si>
  <si>
    <t>○○　P子</t>
    <rPh sb="4" eb="5">
      <t>コ</t>
    </rPh>
    <phoneticPr fontId="2"/>
  </si>
  <si>
    <t>○○　R次郎</t>
    <rPh sb="4" eb="6">
      <t>ジロウ</t>
    </rPh>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</si>
  <si>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</si>
  <si>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非常勤で兼務</t>
    <rPh sb="0" eb="1">
      <t>ヒ</t>
    </rPh>
    <rPh sb="1" eb="3">
      <t>ジョウキン</t>
    </rPh>
    <rPh sb="4" eb="6">
      <t>ケンム</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</si>
  <si>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</si>
  <si>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※24時間表記</t>
    <rPh sb="3" eb="5">
      <t>ジカン</t>
    </rPh>
    <rPh sb="5" eb="7">
      <t>ヒョウキ</t>
    </rPh>
    <phoneticPr fontId="2"/>
  </si>
  <si>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2"/>
  </si>
  <si>
    <t>・・・直接入力する必要がある箇所です。</t>
    <rPh sb="3" eb="5">
      <t>チョクセツ</t>
    </rPh>
    <rPh sb="5" eb="7">
      <t>ニュウリョク</t>
    </rPh>
    <rPh sb="9" eb="11">
      <t>ヒツヨウ</t>
    </rPh>
    <rPh sb="14" eb="16">
      <t>カショ</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</si>
  <si>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</si>
  <si>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</si>
  <si>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t>
    <phoneticPr fontId="2"/>
  </si>
  <si>
    <t>【自治体の皆様へ】</t>
    <rPh sb="1" eb="4">
      <t>ジチタイ</t>
    </rPh>
    <rPh sb="5" eb="7">
      <t>ミナサマ</t>
    </rPh>
    <phoneticPr fontId="2"/>
  </si>
  <si>
    <t>※職種を追加したい場合は、14行目に職種名を追加し、それぞれの列に必要資格を入力してください。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
  </si>
  <si>
    <t>　C14～L14・・・「職種」</t>
    <rPh sb="12" eb="14">
      <t>ショクシュ</t>
    </rPh>
    <phoneticPr fontId="2"/>
  </si>
  <si>
    <t>ー</t>
    <phoneticPr fontId="2"/>
  </si>
  <si>
    <t>(2)</t>
    <phoneticPr fontId="2"/>
  </si>
  <si>
    <t>予定</t>
  </si>
  <si>
    <t>a</t>
  </si>
  <si>
    <t>b</t>
  </si>
  <si>
    <t>c</t>
  </si>
  <si>
    <t>d</t>
  </si>
  <si>
    <t>d</t>
    <phoneticPr fontId="2"/>
  </si>
  <si>
    <t>e</t>
  </si>
  <si>
    <t>f</t>
  </si>
  <si>
    <t>g</t>
  </si>
  <si>
    <t>h</t>
  </si>
  <si>
    <t>i</t>
  </si>
  <si>
    <t>j</t>
  </si>
  <si>
    <t>aa</t>
    <phoneticPr fontId="2"/>
  </si>
  <si>
    <t>ab</t>
    <phoneticPr fontId="2"/>
  </si>
  <si>
    <t>ag</t>
  </si>
  <si>
    <t>ah</t>
    <phoneticPr fontId="2"/>
  </si>
  <si>
    <t>ai</t>
    <phoneticPr fontId="2"/>
  </si>
  <si>
    <t>始業時刻</t>
    <rPh sb="0" eb="2">
      <t>シギョウ</t>
    </rPh>
    <rPh sb="2" eb="4">
      <t>ジコク</t>
    </rPh>
    <phoneticPr fontId="2"/>
  </si>
  <si>
    <t>終業時刻</t>
    <rPh sb="0" eb="2">
      <t>シュウギョウ</t>
    </rPh>
    <rPh sb="2" eb="4">
      <t>ジコク</t>
    </rPh>
    <phoneticPr fontId="2"/>
  </si>
  <si>
    <t>開始時刻</t>
    <rPh sb="0" eb="2">
      <t>カイシ</t>
    </rPh>
    <rPh sb="2" eb="4">
      <t>ジコク</t>
    </rPh>
    <phoneticPr fontId="2"/>
  </si>
  <si>
    <t>終了時刻</t>
    <rPh sb="0" eb="2">
      <t>シュウリョウ</t>
    </rPh>
    <rPh sb="2" eb="4">
      <t>ジコク</t>
    </rPh>
    <phoneticPr fontId="2"/>
  </si>
  <si>
    <t>自由記載欄</t>
    <rPh sb="0" eb="2">
      <t>ジユウ</t>
    </rPh>
    <rPh sb="2" eb="4">
      <t>キサイ</t>
    </rPh>
    <rPh sb="4" eb="5">
      <t>ラン</t>
    </rPh>
    <phoneticPr fontId="2"/>
  </si>
  <si>
    <t>-</t>
  </si>
  <si>
    <t>1日に2回勤務する場合</t>
    <rPh sb="1" eb="2">
      <t>ニチ</t>
    </rPh>
    <rPh sb="4" eb="5">
      <t>カイ</t>
    </rPh>
    <rPh sb="5" eb="7">
      <t>キンム</t>
    </rPh>
    <rPh sb="9" eb="11">
      <t>バアイ</t>
    </rPh>
    <phoneticPr fontId="2"/>
  </si>
  <si>
    <t>1日に2回勤務する場合</t>
    <phoneticPr fontId="2"/>
  </si>
  <si>
    <t>・シフト記号が足りない場合は、適宜、行を追加してください。</t>
    <rPh sb="4" eb="6">
      <t>キゴウ</t>
    </rPh>
    <rPh sb="7" eb="8">
      <t>タ</t>
    </rPh>
    <rPh sb="11" eb="13">
      <t>バアイ</t>
    </rPh>
    <rPh sb="15" eb="17">
      <t>テキギ</t>
    </rPh>
    <rPh sb="18" eb="19">
      <t>ギョウ</t>
    </rPh>
    <rPh sb="20" eb="22">
      <t>ツイカ</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</si>
  <si>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
  </si>
  <si>
    <t>・職種ごとの勤務時間を「○：○○～○：○○」と表記することが困難な場合は、No18～33を活用し、勤務時間数のみを入力してください。</t>
    <rPh sb="45" eb="47">
      <t>カツヨウ</t>
    </rPh>
    <phoneticPr fontId="2"/>
  </si>
  <si>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2"/>
  </si>
  <si>
    <t>a</t>
    <phoneticPr fontId="2"/>
  </si>
  <si>
    <t>-</t>
    <phoneticPr fontId="2"/>
  </si>
  <si>
    <t>４週</t>
  </si>
  <si>
    <t>）</t>
    <phoneticPr fontId="2"/>
  </si>
  <si>
    <t>（宿直   ･･･</t>
    <rPh sb="1" eb="3">
      <t>シュクチョク</t>
    </rPh>
    <phoneticPr fontId="2"/>
  </si>
  <si>
    <t>c</t>
    <phoneticPr fontId="2"/>
  </si>
  <si>
    <t>i</t>
    <phoneticPr fontId="2"/>
  </si>
  <si>
    <t>j</t>
    <phoneticPr fontId="2"/>
  </si>
  <si>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2"/>
  </si>
  <si>
    <t>-</t>
    <phoneticPr fontId="2"/>
  </si>
  <si>
    <t>　(1) 「４週」・「暦月」のいずれかを選択してください。</t>
    <rPh sb="7" eb="8">
      <t>シュウ</t>
    </rPh>
    <rPh sb="11" eb="12">
      <t>レキ</t>
    </rPh>
    <rPh sb="12" eb="13">
      <t>ツキ</t>
    </rPh>
    <rPh sb="20" eb="22">
      <t>センタク</t>
    </rPh>
    <phoneticPr fontId="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</si>
  <si>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</si>
  <si>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　　  ※ 指定基準の確認に際しては、４週分の入力で差し支えありません。</t>
  </si>
  <si>
    <t>　　　 その他、特記事項欄としてもご活用ください。</t>
    <rPh sb="6" eb="7">
      <t>タ</t>
    </rPh>
    <rPh sb="8" eb="10">
      <t>トッキ</t>
    </rPh>
    <rPh sb="10" eb="12">
      <t>ジコウ</t>
    </rPh>
    <rPh sb="12" eb="13">
      <t>ラン</t>
    </rPh>
    <rPh sb="18" eb="20">
      <t>カツヨウ</t>
    </rPh>
    <phoneticPr fontId="2"/>
  </si>
  <si>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
  </si>
  <si>
    <t>認知症対応型共同生活介護</t>
    <rPh sb="0" eb="12">
      <t>ニンチショウタイオウガタキョウドウセイカツカイゴ</t>
    </rPh>
    <phoneticPr fontId="2"/>
  </si>
  <si>
    <t>介護予防認知症対応型共同生活介護</t>
    <rPh sb="0" eb="2">
      <t>カイゴ</t>
    </rPh>
    <rPh sb="2" eb="4">
      <t>ヨボウ</t>
    </rPh>
    <rPh sb="4" eb="7">
      <t>ニンチショウ</t>
    </rPh>
    <rPh sb="7" eb="9">
      <t>タイオウ</t>
    </rPh>
    <rPh sb="9" eb="10">
      <t>ガタ</t>
    </rPh>
    <rPh sb="10" eb="12">
      <t>キョウドウ</t>
    </rPh>
    <rPh sb="12" eb="14">
      <t>セイカツ</t>
    </rPh>
    <rPh sb="14" eb="16">
      <t>カイゴ</t>
    </rPh>
    <phoneticPr fontId="2"/>
  </si>
  <si>
    <t>認知症対応型共同生活介護・介護予防認知症対応型共同生活介護</t>
  </si>
  <si>
    <t>認知症対応型共同生活介護・共用型認知症対応型通所介護</t>
    <rPh sb="0" eb="12">
      <t>ニンチショウタイオウガタキョウドウセイカツカイゴ</t>
    </rPh>
    <rPh sb="13" eb="15">
      <t>キョウヨウ</t>
    </rPh>
    <rPh sb="15" eb="16">
      <t>ガタ</t>
    </rPh>
    <rPh sb="16" eb="19">
      <t>ニンチショウ</t>
    </rPh>
    <rPh sb="19" eb="21">
      <t>タイオウ</t>
    </rPh>
    <rPh sb="21" eb="22">
      <t>ガタ</t>
    </rPh>
    <rPh sb="22" eb="24">
      <t>ツウショ</t>
    </rPh>
    <rPh sb="24" eb="26">
      <t>カイゴ</t>
    </rPh>
    <phoneticPr fontId="2"/>
  </si>
  <si>
    <t>実践者研修修了</t>
    <rPh sb="0" eb="3">
      <t>ジッセンシャ</t>
    </rPh>
    <rPh sb="3" eb="5">
      <t>ケンシュウ</t>
    </rPh>
    <rPh sb="5" eb="7">
      <t>シュウリョウ</t>
    </rPh>
    <phoneticPr fontId="2"/>
  </si>
  <si>
    <t>基礎課程修了</t>
    <rPh sb="0" eb="2">
      <t>キソ</t>
    </rPh>
    <rPh sb="2" eb="4">
      <t>カテイ</t>
    </rPh>
    <rPh sb="4" eb="6">
      <t>シュウリョウ</t>
    </rPh>
    <phoneticPr fontId="2"/>
  </si>
  <si>
    <t>　E列・・・「計画作成担当者」</t>
    <rPh sb="2" eb="3">
      <t>レツ</t>
    </rPh>
    <rPh sb="7" eb="9">
      <t>ケイカク</t>
    </rPh>
    <rPh sb="9" eb="11">
      <t>サクセイ</t>
    </rPh>
    <rPh sb="11" eb="14">
      <t>タントウシャ</t>
    </rPh>
    <phoneticPr fontId="2"/>
  </si>
  <si>
    <t>従業者の勤務の体制及び勤務形態一覧表　記入方法　（認知症対応型共同生活介護）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8">
      <t>ニンチショウ</t>
    </rPh>
    <rPh sb="28" eb="31">
      <t>タイオウガタ</t>
    </rPh>
    <rPh sb="31" eb="33">
      <t>キョウドウ</t>
    </rPh>
    <rPh sb="33" eb="35">
      <t>セイカツ</t>
    </rPh>
    <rPh sb="35" eb="37">
      <t>カイゴ</t>
    </rPh>
    <phoneticPr fontId="3"/>
  </si>
  <si>
    <t>○○○○</t>
    <phoneticPr fontId="2"/>
  </si>
  <si>
    <t>ユニット</t>
    <phoneticPr fontId="2"/>
  </si>
  <si>
    <t>ユニット目</t>
    <rPh sb="4" eb="5">
      <t>メ</t>
    </rPh>
    <phoneticPr fontId="2"/>
  </si>
  <si>
    <t>　　この場合、どの共同生活住居についての記載であるのかをわかるようにしてください。（例　１ユニット目／２ユニット目）</t>
    <rPh sb="4" eb="6">
      <t>バアイ</t>
    </rPh>
    <rPh sb="9" eb="11">
      <t>キョウドウ</t>
    </rPh>
    <rPh sb="11" eb="13">
      <t>セイカツ</t>
    </rPh>
    <rPh sb="13" eb="15">
      <t>ジュウキョ</t>
    </rPh>
    <rPh sb="20" eb="22">
      <t>キサイ</t>
    </rPh>
    <rPh sb="42" eb="43">
      <t>レイ</t>
    </rPh>
    <rPh sb="49" eb="50">
      <t>メ</t>
    </rPh>
    <rPh sb="56" eb="57">
      <t>メ</t>
    </rPh>
    <phoneticPr fontId="2"/>
  </si>
  <si>
    <t>（夜勤）17:00～翌10:00勤務</t>
    <rPh sb="1" eb="3">
      <t>ヤキン</t>
    </rPh>
    <rPh sb="10" eb="11">
      <t>ヨク</t>
    </rPh>
    <rPh sb="16" eb="18">
      <t>キンム</t>
    </rPh>
    <phoneticPr fontId="2"/>
  </si>
  <si>
    <t>（夜勤）17:00～翌10:00勤務</t>
  </si>
  <si>
    <t>a</t>
    <phoneticPr fontId="2"/>
  </si>
  <si>
    <t>b</t>
    <phoneticPr fontId="2"/>
  </si>
  <si>
    <t>ag</t>
    <phoneticPr fontId="2"/>
  </si>
  <si>
    <t>c</t>
    <phoneticPr fontId="2"/>
  </si>
  <si>
    <t>f</t>
    <phoneticPr fontId="2"/>
  </si>
  <si>
    <t>e</t>
    <phoneticPr fontId="2"/>
  </si>
  <si>
    <t>h</t>
    <phoneticPr fontId="2"/>
  </si>
  <si>
    <t>g</t>
    <phoneticPr fontId="2"/>
  </si>
  <si>
    <t>（前年度の平均値または推定数）</t>
    <rPh sb="1" eb="4">
      <t>ゼンネンド</t>
    </rPh>
    <rPh sb="5" eb="8">
      <t>ヘイキンチ</t>
    </rPh>
    <rPh sb="11" eb="14">
      <t>スイテイスウ</t>
    </rPh>
    <phoneticPr fontId="2"/>
  </si>
  <si>
    <t>人</t>
    <rPh sb="0" eb="1">
      <t>ニン</t>
    </rPh>
    <phoneticPr fontId="2"/>
  </si>
  <si>
    <t>(4) 利用者数</t>
    <rPh sb="4" eb="7">
      <t>リヨウシャ</t>
    </rPh>
    <rPh sb="7" eb="8">
      <t>スウ</t>
    </rPh>
    <phoneticPr fontId="2"/>
  </si>
  <si>
    <t>(5) 事業所の共同生活住居（ユニット）数</t>
    <rPh sb="4" eb="7">
      <t>ジギョウショ</t>
    </rPh>
    <rPh sb="8" eb="10">
      <t>キョウドウ</t>
    </rPh>
    <rPh sb="10" eb="12">
      <t>セイカツ</t>
    </rPh>
    <rPh sb="12" eb="14">
      <t>ジュウキョ</t>
    </rPh>
    <rPh sb="20" eb="21">
      <t>スウ</t>
    </rPh>
    <phoneticPr fontId="2"/>
  </si>
  <si>
    <t>(6) 日中／夜間及び深夜の時間帯の区分</t>
    <rPh sb="4" eb="6">
      <t>ニッチュウ</t>
    </rPh>
    <rPh sb="7" eb="9">
      <t>ヤカン</t>
    </rPh>
    <rPh sb="9" eb="10">
      <t>オヨ</t>
    </rPh>
    <rPh sb="11" eb="13">
      <t>シンヤ</t>
    </rPh>
    <rPh sb="14" eb="17">
      <t>ジカンタイ</t>
    </rPh>
    <rPh sb="18" eb="20">
      <t>クブン</t>
    </rPh>
    <phoneticPr fontId="2"/>
  </si>
  <si>
    <t>(7) 
職種</t>
    <phoneticPr fontId="3"/>
  </si>
  <si>
    <t>(8)
勤務
形態</t>
    <phoneticPr fontId="3"/>
  </si>
  <si>
    <t>(9) 資格</t>
    <rPh sb="4" eb="6">
      <t>シカク</t>
    </rPh>
    <phoneticPr fontId="2"/>
  </si>
  <si>
    <t>(10) 氏　名</t>
    <phoneticPr fontId="3"/>
  </si>
  <si>
    <t>(11)</t>
    <phoneticPr fontId="2"/>
  </si>
  <si>
    <r>
      <t xml:space="preserve">(13)
</t>
    </r>
    <r>
      <rPr>
        <sz val="11"/>
        <rFont val="HGSｺﾞｼｯｸM"/>
        <family val="3"/>
        <charset val="128"/>
      </rPr>
      <t>週平均
勤務時間数</t>
    </r>
    <rPh sb="6" eb="8">
      <t>ヘイキン</t>
    </rPh>
    <rPh sb="9" eb="11">
      <t>キンム</t>
    </rPh>
    <rPh sb="11" eb="13">
      <t>ジカン</t>
    </rPh>
    <rPh sb="13" eb="14">
      <t>スウ</t>
    </rPh>
    <phoneticPr fontId="3"/>
  </si>
  <si>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</si>
  <si>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r>
      <t>(15) 宿直①　（上記における該当者の</t>
    </r>
    <r>
      <rPr>
        <b/>
        <sz val="14"/>
        <color rgb="FFFF0000"/>
        <rFont val="HGSｺﾞｼｯｸM"/>
        <family val="3"/>
        <charset val="128"/>
      </rPr>
      <t>No</t>
    </r>
    <r>
      <rPr>
        <sz val="14"/>
        <rFont val="HGSｺﾞｼｯｸM"/>
        <family val="3"/>
        <charset val="128"/>
      </rPr>
      <t>を記載）</t>
    </r>
    <rPh sb="5" eb="7">
      <t>シュクチョク</t>
    </rPh>
    <rPh sb="10" eb="12">
      <t>ジョウキ</t>
    </rPh>
    <rPh sb="16" eb="18">
      <t>ガイトウ</t>
    </rPh>
    <rPh sb="18" eb="19">
      <t>シャ</t>
    </rPh>
    <rPh sb="23" eb="25">
      <t>キサイ</t>
    </rPh>
    <phoneticPr fontId="2"/>
  </si>
  <si>
    <r>
      <t>(15) 宿直②　（上記における該当者の</t>
    </r>
    <r>
      <rPr>
        <b/>
        <sz val="14"/>
        <color rgb="FFFF0000"/>
        <rFont val="HGSｺﾞｼｯｸM"/>
        <family val="3"/>
        <charset val="128"/>
      </rPr>
      <t>No</t>
    </r>
    <r>
      <rPr>
        <sz val="14"/>
        <rFont val="HGSｺﾞｼｯｸM"/>
        <family val="3"/>
        <charset val="128"/>
      </rPr>
      <t>を記載）</t>
    </r>
    <rPh sb="5" eb="7">
      <t>シュクチョク</t>
    </rPh>
    <rPh sb="10" eb="12">
      <t>ジョウキ</t>
    </rPh>
    <rPh sb="16" eb="18">
      <t>ガイトウ</t>
    </rPh>
    <rPh sb="18" eb="19">
      <t>シャ</t>
    </rPh>
    <rPh sb="23" eb="25">
      <t>キサイ</t>
    </rPh>
    <phoneticPr fontId="2"/>
  </si>
  <si>
    <t>(16) 日ごとの実利用者数</t>
    <rPh sb="5" eb="6">
      <t>ヒ</t>
    </rPh>
    <rPh sb="9" eb="10">
      <t>ジツ</t>
    </rPh>
    <rPh sb="10" eb="13">
      <t>リヨウシャ</t>
    </rPh>
    <rPh sb="13" eb="14">
      <t>スウ</t>
    </rPh>
    <phoneticPr fontId="2"/>
  </si>
  <si>
    <t>(17) 介護従業者の日中の勤務時間の合計</t>
    <rPh sb="5" eb="7">
      <t>カイゴ</t>
    </rPh>
    <rPh sb="7" eb="10">
      <t>ジュウギョウシャ</t>
    </rPh>
    <rPh sb="11" eb="13">
      <t>ニッチュウ</t>
    </rPh>
    <rPh sb="14" eb="16">
      <t>キンム</t>
    </rPh>
    <rPh sb="16" eb="18">
      <t>ジカン</t>
    </rPh>
    <rPh sb="19" eb="21">
      <t>ゴウケイ</t>
    </rPh>
    <phoneticPr fontId="2"/>
  </si>
  <si>
    <t>(18) 介護従業者の夜間・深夜の勤務時間の合計</t>
    <rPh sb="5" eb="7">
      <t>カイゴ</t>
    </rPh>
    <rPh sb="7" eb="10">
      <t>ジュウギョウシャ</t>
    </rPh>
    <rPh sb="11" eb="13">
      <t>ヤカン</t>
    </rPh>
    <rPh sb="14" eb="16">
      <t>シンヤ</t>
    </rPh>
    <rPh sb="17" eb="19">
      <t>キンム</t>
    </rPh>
    <rPh sb="19" eb="21">
      <t>ジカン</t>
    </rPh>
    <rPh sb="22" eb="24">
      <t>ゴウケイ</t>
    </rPh>
    <phoneticPr fontId="2"/>
  </si>
  <si>
    <t>　　  共用型認知症対応型通所介護を実施している場合は、同サービスの利用者を含む。）とします。</t>
    <rPh sb="18" eb="20">
      <t>ジッシ</t>
    </rPh>
    <rPh sb="24" eb="26">
      <t>バアイ</t>
    </rPh>
    <rPh sb="28" eb="29">
      <t>ドウ</t>
    </rPh>
    <rPh sb="34" eb="37">
      <t>リヨウシャ</t>
    </rPh>
    <rPh sb="38" eb="39">
      <t>フク</t>
    </rPh>
    <phoneticPr fontId="2"/>
  </si>
  <si>
    <t>　　  新規又は再開の場合は、推定数（共用型認知症対応型通所介護を実施している場合は、同サービスの利用者の推定数を含む。）を入力してください。</t>
    <rPh sb="19" eb="21">
      <t>キョウヨウ</t>
    </rPh>
    <rPh sb="21" eb="22">
      <t>ガタ</t>
    </rPh>
    <rPh sb="22" eb="25">
      <t>ニンチショウ</t>
    </rPh>
    <rPh sb="25" eb="27">
      <t>タイオウ</t>
    </rPh>
    <rPh sb="27" eb="28">
      <t>ガタ</t>
    </rPh>
    <rPh sb="28" eb="30">
      <t>ツウショ</t>
    </rPh>
    <rPh sb="30" eb="32">
      <t>カイゴ</t>
    </rPh>
    <rPh sb="33" eb="35">
      <t>ジッシ</t>
    </rPh>
    <rPh sb="39" eb="41">
      <t>バアイ</t>
    </rPh>
    <rPh sb="43" eb="44">
      <t>ドウ</t>
    </rPh>
    <rPh sb="49" eb="52">
      <t>リヨウシャ</t>
    </rPh>
    <rPh sb="53" eb="56">
      <t>スイテイスウ</t>
    </rPh>
    <rPh sb="57" eb="58">
      <t>フク</t>
    </rPh>
    <phoneticPr fontId="2"/>
  </si>
  <si>
    <t>　(4) 利用者数を入力してください。利用者数は、前年度の平均値（前年度の入所者延数を当該前年度の日数で除して得た数。小数点第2位以下を切り上げ。</t>
    <rPh sb="5" eb="8">
      <t>リヨウシャ</t>
    </rPh>
    <rPh sb="8" eb="9">
      <t>スウ</t>
    </rPh>
    <rPh sb="10" eb="12">
      <t>ニュウリョク</t>
    </rPh>
    <rPh sb="19" eb="22">
      <t>リヨウシャ</t>
    </rPh>
    <rPh sb="22" eb="23">
      <t>スウ</t>
    </rPh>
    <phoneticPr fontId="2"/>
  </si>
  <si>
    <t>　(5) 事業所の共同生活住居（ユニット）数を入力してください。複数の共同生活住居（ユニット）からなる事業所の場合は、本表は共同生活住居（ユニット）ごとに作成してください。</t>
    <rPh sb="5" eb="8">
      <t>ジギョウショ</t>
    </rPh>
    <rPh sb="9" eb="11">
      <t>キョウドウ</t>
    </rPh>
    <rPh sb="11" eb="13">
      <t>セイカツ</t>
    </rPh>
    <rPh sb="13" eb="15">
      <t>ジュウキョ</t>
    </rPh>
    <rPh sb="21" eb="22">
      <t>スウ</t>
    </rPh>
    <rPh sb="23" eb="25">
      <t>ニュウリョク</t>
    </rPh>
    <rPh sb="32" eb="34">
      <t>フクスウ</t>
    </rPh>
    <rPh sb="35" eb="37">
      <t>キョウドウ</t>
    </rPh>
    <rPh sb="37" eb="39">
      <t>セイカツ</t>
    </rPh>
    <rPh sb="39" eb="41">
      <t>ジュウキョ</t>
    </rPh>
    <rPh sb="51" eb="54">
      <t>ジギョウショ</t>
    </rPh>
    <rPh sb="55" eb="57">
      <t>バアイ</t>
    </rPh>
    <rPh sb="59" eb="61">
      <t>ホンピョウ</t>
    </rPh>
    <rPh sb="62" eb="64">
      <t>キョウドウ</t>
    </rPh>
    <rPh sb="64" eb="66">
      <t>セイカツ</t>
    </rPh>
    <rPh sb="66" eb="68">
      <t>ジュウキョ</t>
    </rPh>
    <rPh sb="77" eb="79">
      <t>サクセイ</t>
    </rPh>
    <phoneticPr fontId="2"/>
  </si>
  <si>
    <t>　(6) 事業所における日中、夜間及び深夜の時間帯の区分を入力してください。</t>
    <rPh sb="5" eb="8">
      <t>ジギョウショ</t>
    </rPh>
    <rPh sb="12" eb="14">
      <t>ニッチュウ</t>
    </rPh>
    <rPh sb="15" eb="17">
      <t>ヤカン</t>
    </rPh>
    <rPh sb="17" eb="18">
      <t>オヨ</t>
    </rPh>
    <rPh sb="19" eb="21">
      <t>シンヤ</t>
    </rPh>
    <rPh sb="22" eb="25">
      <t>ジカンタイ</t>
    </rPh>
    <rPh sb="26" eb="28">
      <t>クブン</t>
    </rPh>
    <rPh sb="29" eb="31">
      <t>ニュウリョク</t>
    </rPh>
    <phoneticPr fontId="2"/>
  </si>
  <si>
    <t>　(7) 従業者の職種について、下記のうち該当する職種をプルダウンより選択してください。</t>
    <rPh sb="5" eb="8">
      <t>ジュウギョウシャ</t>
    </rPh>
    <rPh sb="9" eb="11">
      <t>ショクシュ</t>
    </rPh>
    <rPh sb="16" eb="18">
      <t>カキ</t>
    </rPh>
    <rPh sb="21" eb="23">
      <t>ガイトウ</t>
    </rPh>
    <rPh sb="25" eb="27">
      <t>ショクシュ</t>
    </rPh>
    <rPh sb="35" eb="37">
      <t>センタク</t>
    </rPh>
    <phoneticPr fontId="2"/>
  </si>
  <si>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</si>
  <si>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(9) 従業者の保有する資格について、該当する資格名称をプルダウンより選択してください。</t>
    <rPh sb="5" eb="8">
      <t>ジュウギョウシャ</t>
    </rPh>
    <rPh sb="9" eb="11">
      <t>ホユウ</t>
    </rPh>
    <rPh sb="13" eb="15">
      <t>シカク</t>
    </rPh>
    <rPh sb="20" eb="22">
      <t>ガイトウ</t>
    </rPh>
    <rPh sb="24" eb="26">
      <t>シカク</t>
    </rPh>
    <rPh sb="26" eb="28">
      <t>メイショウ</t>
    </rPh>
    <rPh sb="36" eb="38">
      <t>センタク</t>
    </rPh>
    <phoneticPr fontId="2"/>
  </si>
  <si>
    <t>　(10) 従業者の氏名を記入してください。</t>
    <rPh sb="6" eb="9">
      <t>ジュウギョウシャ</t>
    </rPh>
    <rPh sb="10" eb="12">
      <t>シメイ</t>
    </rPh>
    <rPh sb="13" eb="15">
      <t>キニュウ</t>
    </rPh>
    <phoneticPr fontId="2"/>
  </si>
  <si>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2"/>
  </si>
  <si>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</si>
  <si>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</si>
  <si>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</si>
  <si>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(15) 宿直の従業者の「No（ナンバー）」（本一覧表におけるNo）を記載してください。入力すると従業者の該当の日付のセルが</t>
    <rPh sb="6" eb="8">
      <t>シュクチョク</t>
    </rPh>
    <rPh sb="9" eb="12">
      <t>ジュウギョウシャ</t>
    </rPh>
    <rPh sb="24" eb="25">
      <t>ホン</t>
    </rPh>
    <rPh sb="25" eb="28">
      <t>イチランヒョウ</t>
    </rPh>
    <rPh sb="36" eb="38">
      <t>キサイ</t>
    </rPh>
    <rPh sb="45" eb="47">
      <t>ニュウリョク</t>
    </rPh>
    <rPh sb="50" eb="53">
      <t>ジュウギョウシャ</t>
    </rPh>
    <rPh sb="54" eb="56">
      <t>ガイトウ</t>
    </rPh>
    <rPh sb="57" eb="59">
      <t>ヒヅケ</t>
    </rPh>
    <phoneticPr fontId="2"/>
  </si>
  <si>
    <t>　(16) 通いサービスの利用者数を入力してください。</t>
    <rPh sb="6" eb="7">
      <t>カヨ</t>
    </rPh>
    <rPh sb="13" eb="16">
      <t>リヨウシャ</t>
    </rPh>
    <rPh sb="16" eb="17">
      <t>スウ</t>
    </rPh>
    <rPh sb="18" eb="20">
      <t>ニュウリョク</t>
    </rPh>
    <phoneticPr fontId="2"/>
  </si>
  <si>
    <t>　(17) 宿泊サービスの利用者数を入力してください。</t>
    <rPh sb="6" eb="8">
      <t>シュクハク</t>
    </rPh>
    <rPh sb="13" eb="16">
      <t>リヨウシャ</t>
    </rPh>
    <rPh sb="16" eb="17">
      <t>スウ</t>
    </rPh>
    <rPh sb="18" eb="20">
      <t>ニュウリョク</t>
    </rPh>
    <phoneticPr fontId="2"/>
  </si>
  <si>
    <t>　(18) 介護従業者の日中の勤務時間の合計が自動計算されますので、誤りがないか確認してください。</t>
    <rPh sb="6" eb="8">
      <t>カイゴ</t>
    </rPh>
    <rPh sb="8" eb="11">
      <t>ジュウギョウシャ</t>
    </rPh>
    <rPh sb="12" eb="14">
      <t>ニッチュウ</t>
    </rPh>
    <rPh sb="15" eb="17">
      <t>キンム</t>
    </rPh>
    <rPh sb="17" eb="19">
      <t>ジカン</t>
    </rPh>
    <rPh sb="20" eb="22">
      <t>ゴウケイ</t>
    </rPh>
    <rPh sb="23" eb="25">
      <t>ジドウ</t>
    </rPh>
    <rPh sb="25" eb="27">
      <t>ケイサン</t>
    </rPh>
    <rPh sb="34" eb="35">
      <t>アヤマ</t>
    </rPh>
    <rPh sb="40" eb="42">
      <t>カクニン</t>
    </rPh>
    <phoneticPr fontId="2"/>
  </si>
  <si>
    <t>　(19) 介護従業者の夜間・深夜の勤務時間の合計が自動計算されますので、誤りがないか確認してください。</t>
    <rPh sb="6" eb="8">
      <t>カイゴ</t>
    </rPh>
    <rPh sb="8" eb="11">
      <t>ジュウギョウシャ</t>
    </rPh>
    <rPh sb="12" eb="14">
      <t>ヤカン</t>
    </rPh>
    <rPh sb="15" eb="17">
      <t>シンヤ</t>
    </rPh>
    <rPh sb="18" eb="20">
      <t>キンム</t>
    </rPh>
    <rPh sb="20" eb="22">
      <t>ジカン</t>
    </rPh>
    <rPh sb="23" eb="25">
      <t>ゴウケイ</t>
    </rPh>
    <rPh sb="26" eb="28">
      <t>ジドウ</t>
    </rPh>
    <rPh sb="28" eb="30">
      <t>ケイサン</t>
    </rPh>
    <rPh sb="37" eb="38">
      <t>アヤマ</t>
    </rPh>
    <rPh sb="43" eb="45">
      <t>カクニン</t>
    </rPh>
    <phoneticPr fontId="2"/>
  </si>
  <si>
    <t>介護予防認知症対応型共同生活介護・共用型介護予防認知症対応型通所介護</t>
    <rPh sb="0" eb="2">
      <t>カイゴ</t>
    </rPh>
    <rPh sb="2" eb="4">
      <t>ヨボウ</t>
    </rPh>
    <rPh sb="4" eb="7">
      <t>ニンチショウ</t>
    </rPh>
    <rPh sb="7" eb="9">
      <t>タイオウ</t>
    </rPh>
    <rPh sb="9" eb="10">
      <t>ガタ</t>
    </rPh>
    <rPh sb="10" eb="12">
      <t>キョウドウ</t>
    </rPh>
    <rPh sb="12" eb="14">
      <t>セイカツ</t>
    </rPh>
    <rPh sb="14" eb="16">
      <t>カイゴ</t>
    </rPh>
    <rPh sb="17" eb="19">
      <t>キョウヨウ</t>
    </rPh>
    <rPh sb="19" eb="20">
      <t>ガタ</t>
    </rPh>
    <rPh sb="20" eb="22">
      <t>カイゴ</t>
    </rPh>
    <rPh sb="22" eb="24">
      <t>ヨボウ</t>
    </rPh>
    <rPh sb="24" eb="27">
      <t>ニンチショウ</t>
    </rPh>
    <rPh sb="27" eb="29">
      <t>タイオウ</t>
    </rPh>
    <rPh sb="29" eb="30">
      <t>ガタ</t>
    </rPh>
    <rPh sb="30" eb="32">
      <t>ツウショ</t>
    </rPh>
    <rPh sb="32" eb="34">
      <t>カイゴ</t>
    </rPh>
    <phoneticPr fontId="2"/>
  </si>
  <si>
    <t>（参考様式1）</t>
    <rPh sb="1" eb="3">
      <t>サンコウ</t>
    </rPh>
    <rPh sb="3" eb="5">
      <t>ヨウシキ</t>
    </rPh>
    <phoneticPr fontId="3"/>
  </si>
  <si>
    <t>２　法人代表の交代
　（氏名・住所変更を含む）</t>
    <rPh sb="2" eb="4">
      <t>ホウジン</t>
    </rPh>
    <rPh sb="4" eb="6">
      <t>ダイヒョウ</t>
    </rPh>
    <rPh sb="7" eb="9">
      <t>コウタイ</t>
    </rPh>
    <rPh sb="12" eb="14">
      <t>シメイ</t>
    </rPh>
    <rPh sb="15" eb="17">
      <t>ジュウショ</t>
    </rPh>
    <rPh sb="17" eb="19">
      <t>ヘンコウ</t>
    </rPh>
    <rPh sb="20" eb="21">
      <t>フク</t>
    </rPh>
    <phoneticPr fontId="3"/>
  </si>
  <si>
    <t>・登記簿謄本
・法人代表経歴書及び資格証の写し
・法人代表誓約書</t>
    <rPh sb="1" eb="6">
      <t>トウキボトウホン</t>
    </rPh>
    <rPh sb="8" eb="10">
      <t>ホウジン</t>
    </rPh>
    <rPh sb="10" eb="12">
      <t>ダイヒョウ</t>
    </rPh>
    <rPh sb="12" eb="15">
      <t>ケイレキショ</t>
    </rPh>
    <rPh sb="15" eb="16">
      <t>オヨ</t>
    </rPh>
    <rPh sb="17" eb="20">
      <t>シカクショウ</t>
    </rPh>
    <rPh sb="21" eb="22">
      <t>ウツ</t>
    </rPh>
    <rPh sb="25" eb="27">
      <t>ホウジン</t>
    </rPh>
    <rPh sb="27" eb="29">
      <t>ダイヒョウ</t>
    </rPh>
    <rPh sb="29" eb="31">
      <t>セイヤク</t>
    </rPh>
    <rPh sb="31" eb="32">
      <t>ショ</t>
    </rPh>
    <phoneticPr fontId="3"/>
  </si>
  <si>
    <t>第5号様式</t>
    <rPh sb="0" eb="1">
      <t>ダイ</t>
    </rPh>
    <rPh sb="2" eb="3">
      <t>ゴウ</t>
    </rPh>
    <rPh sb="3" eb="5">
      <t>ヨウシキ</t>
    </rPh>
    <phoneticPr fontId="3"/>
  </si>
  <si>
    <t>１　法人の所在地等の変更</t>
    <rPh sb="2" eb="4">
      <t>ホウジン</t>
    </rPh>
    <rPh sb="5" eb="8">
      <t>ショザイチ</t>
    </rPh>
    <rPh sb="8" eb="9">
      <t>トウ</t>
    </rPh>
    <rPh sb="10" eb="12">
      <t>ヘンコウ</t>
    </rPh>
    <phoneticPr fontId="3"/>
  </si>
  <si>
    <t>添付書類</t>
    <rPh sb="0" eb="2">
      <t>テンプ</t>
    </rPh>
    <rPh sb="2" eb="4">
      <t>ショルイ</t>
    </rPh>
    <phoneticPr fontId="3"/>
  </si>
  <si>
    <t>共通様式</t>
    <rPh sb="0" eb="2">
      <t>キョウツウ</t>
    </rPh>
    <rPh sb="2" eb="4">
      <t>ヨウシキ</t>
    </rPh>
    <phoneticPr fontId="3"/>
  </si>
  <si>
    <t>備考</t>
    <rPh sb="0" eb="2">
      <t>ビコウ</t>
    </rPh>
    <phoneticPr fontId="3"/>
  </si>
  <si>
    <t>必要書類</t>
    <rPh sb="0" eb="2">
      <t>ヒツヨウ</t>
    </rPh>
    <rPh sb="2" eb="4">
      <t>ショルイ</t>
    </rPh>
    <phoneticPr fontId="3"/>
  </si>
  <si>
    <t>変更内容</t>
    <rPh sb="0" eb="2">
      <t>ヘンコウ</t>
    </rPh>
    <rPh sb="2" eb="4">
      <t>ナイヨウ</t>
    </rPh>
    <phoneticPr fontId="3"/>
  </si>
  <si>
    <t>（４）　法人関係</t>
    <rPh sb="4" eb="6">
      <t>ホウジン</t>
    </rPh>
    <rPh sb="6" eb="8">
      <t>カンケイ</t>
    </rPh>
    <phoneticPr fontId="3"/>
  </si>
  <si>
    <t>・協定書または覚書等
・運営規程等</t>
    <rPh sb="1" eb="3">
      <t>キョウテイ</t>
    </rPh>
    <rPh sb="3" eb="4">
      <t>ショ</t>
    </rPh>
    <rPh sb="7" eb="9">
      <t>オボエガキ</t>
    </rPh>
    <rPh sb="9" eb="10">
      <t>トウ</t>
    </rPh>
    <rPh sb="12" eb="14">
      <t>ウンエイ</t>
    </rPh>
    <rPh sb="14" eb="16">
      <t>キテイ</t>
    </rPh>
    <rPh sb="16" eb="17">
      <t>トウ</t>
    </rPh>
    <phoneticPr fontId="3"/>
  </si>
  <si>
    <t>４　協力医療機関、協力歯科医療機関、連携施設</t>
    <rPh sb="2" eb="4">
      <t>キョウリョク</t>
    </rPh>
    <rPh sb="4" eb="6">
      <t>イリョウ</t>
    </rPh>
    <rPh sb="6" eb="8">
      <t>キカン</t>
    </rPh>
    <rPh sb="9" eb="11">
      <t>キョウリョク</t>
    </rPh>
    <rPh sb="11" eb="13">
      <t>シカ</t>
    </rPh>
    <rPh sb="13" eb="15">
      <t>イリョウ</t>
    </rPh>
    <rPh sb="15" eb="17">
      <t>キカン</t>
    </rPh>
    <rPh sb="18" eb="20">
      <t>レンケイ</t>
    </rPh>
    <rPh sb="20" eb="22">
      <t>シセツ</t>
    </rPh>
    <phoneticPr fontId="3"/>
  </si>
  <si>
    <t>・運営規程、料金表</t>
    <rPh sb="1" eb="3">
      <t>ウンエイ</t>
    </rPh>
    <rPh sb="3" eb="5">
      <t>キテイ</t>
    </rPh>
    <rPh sb="6" eb="8">
      <t>リョウキン</t>
    </rPh>
    <rPh sb="8" eb="9">
      <t>ヒョウ</t>
    </rPh>
    <phoneticPr fontId="3"/>
  </si>
  <si>
    <t>３　利用料金</t>
    <rPh sb="2" eb="4">
      <t>リヨウ</t>
    </rPh>
    <rPh sb="4" eb="6">
      <t>リョウキン</t>
    </rPh>
    <phoneticPr fontId="3"/>
  </si>
  <si>
    <t>２　利用定員の増減</t>
    <rPh sb="2" eb="4">
      <t>リヨウ</t>
    </rPh>
    <rPh sb="4" eb="6">
      <t>テイイン</t>
    </rPh>
    <rPh sb="7" eb="9">
      <t>ゾウゲン</t>
    </rPh>
    <phoneticPr fontId="3"/>
  </si>
  <si>
    <t>事前にご相談ください。</t>
    <rPh sb="0" eb="2">
      <t>ジゼン</t>
    </rPh>
    <rPh sb="4" eb="6">
      <t>ソウダン</t>
    </rPh>
    <phoneticPr fontId="3"/>
  </si>
  <si>
    <t>・付表４
・運営規程
・勤務形態一覧表
・図面
・写真</t>
    <rPh sb="1" eb="3">
      <t>フヒョウ</t>
    </rPh>
    <rPh sb="6" eb="8">
      <t>ウンエイ</t>
    </rPh>
    <rPh sb="8" eb="10">
      <t>キテイ</t>
    </rPh>
    <rPh sb="12" eb="14">
      <t>キンム</t>
    </rPh>
    <rPh sb="14" eb="16">
      <t>ケイタイ</t>
    </rPh>
    <rPh sb="16" eb="18">
      <t>イチラン</t>
    </rPh>
    <rPh sb="18" eb="19">
      <t>ヒョウ</t>
    </rPh>
    <rPh sb="21" eb="23">
      <t>ズメン</t>
    </rPh>
    <rPh sb="25" eb="27">
      <t>シャシン</t>
    </rPh>
    <phoneticPr fontId="3"/>
  </si>
  <si>
    <t>第５号様式</t>
    <rPh sb="0" eb="1">
      <t>ダイ</t>
    </rPh>
    <rPh sb="2" eb="3">
      <t>ゴウ</t>
    </rPh>
    <rPh sb="3" eb="5">
      <t>ヨウシキ</t>
    </rPh>
    <phoneticPr fontId="3"/>
  </si>
  <si>
    <t>１　ユニットの増減</t>
    <rPh sb="7" eb="9">
      <t>ゾウゲン</t>
    </rPh>
    <phoneticPr fontId="3"/>
  </si>
  <si>
    <t>（３）営業時間・実施地域・利用料金</t>
    <rPh sb="3" eb="5">
      <t>エイギョウ</t>
    </rPh>
    <rPh sb="5" eb="7">
      <t>ジカン</t>
    </rPh>
    <rPh sb="8" eb="10">
      <t>ジッシ</t>
    </rPh>
    <rPh sb="10" eb="12">
      <t>チイキ</t>
    </rPh>
    <rPh sb="13" eb="15">
      <t>リヨウ</t>
    </rPh>
    <rPh sb="15" eb="17">
      <t>リョウキン</t>
    </rPh>
    <phoneticPr fontId="3"/>
  </si>
  <si>
    <t>※その他の従事者の変更届は提出不要ですが、資格証や雇用契約書等は各事業所で保管してください。（ケースによっては提出を求める場合があります）</t>
    <rPh sb="3" eb="4">
      <t>ホカ</t>
    </rPh>
    <rPh sb="5" eb="8">
      <t>ジュウジシャ</t>
    </rPh>
    <rPh sb="55" eb="57">
      <t>テイシュツ</t>
    </rPh>
    <rPh sb="58" eb="59">
      <t>モト</t>
    </rPh>
    <rPh sb="61" eb="63">
      <t>バアイ</t>
    </rPh>
    <phoneticPr fontId="2"/>
  </si>
  <si>
    <t>勤務形態一覧表は、変更月のもの。月途中で変更の場合は、変更月＋翌月の2か月分。</t>
  </si>
  <si>
    <t>・勤務形態一覧表
・資格証の写し</t>
    <rPh sb="1" eb="5">
      <t>キンムケイタイ</t>
    </rPh>
    <rPh sb="5" eb="8">
      <t>イチランヒョウ</t>
    </rPh>
    <rPh sb="10" eb="12">
      <t>シカク</t>
    </rPh>
    <rPh sb="12" eb="13">
      <t>ショウ</t>
    </rPh>
    <rPh sb="14" eb="15">
      <t>ウツ</t>
    </rPh>
    <phoneticPr fontId="3"/>
  </si>
  <si>
    <t>４　計画作成担当者の交代</t>
    <rPh sb="2" eb="4">
      <t>ケイカク</t>
    </rPh>
    <rPh sb="4" eb="6">
      <t>サクセイ</t>
    </rPh>
    <rPh sb="6" eb="9">
      <t>タントウシャ</t>
    </rPh>
    <rPh sb="10" eb="12">
      <t>コウタイ</t>
    </rPh>
    <phoneticPr fontId="3"/>
  </si>
  <si>
    <t>第5号様式の内容欄に新旧住所を記載してください。</t>
    <rPh sb="0" eb="1">
      <t>ダイ</t>
    </rPh>
    <rPh sb="2" eb="3">
      <t>ゴウ</t>
    </rPh>
    <rPh sb="3" eb="5">
      <t>ヨウシキ</t>
    </rPh>
    <rPh sb="6" eb="8">
      <t>ナイヨウ</t>
    </rPh>
    <rPh sb="8" eb="9">
      <t>ラン</t>
    </rPh>
    <rPh sb="10" eb="12">
      <t>シンキュウ</t>
    </rPh>
    <rPh sb="12" eb="14">
      <t>ジュウショ</t>
    </rPh>
    <rPh sb="15" eb="17">
      <t>キサイ</t>
    </rPh>
    <phoneticPr fontId="3"/>
  </si>
  <si>
    <t>３　管理者の住所変更</t>
    <rPh sb="2" eb="5">
      <t>カンリシャ</t>
    </rPh>
    <rPh sb="6" eb="8">
      <t>ジュウショ</t>
    </rPh>
    <rPh sb="8" eb="10">
      <t>ヘンコウ</t>
    </rPh>
    <phoneticPr fontId="3"/>
  </si>
  <si>
    <t>第5号様式の変更内容欄に新旧姓名を記載してください。</t>
    <rPh sb="0" eb="1">
      <t>ダイ</t>
    </rPh>
    <rPh sb="2" eb="3">
      <t>ゴウ</t>
    </rPh>
    <rPh sb="3" eb="5">
      <t>ヨウシキ</t>
    </rPh>
    <rPh sb="6" eb="8">
      <t>ヘンコウ</t>
    </rPh>
    <rPh sb="8" eb="10">
      <t>ナイヨウ</t>
    </rPh>
    <rPh sb="10" eb="11">
      <t>ラン</t>
    </rPh>
    <rPh sb="12" eb="14">
      <t>シンキュウ</t>
    </rPh>
    <rPh sb="14" eb="16">
      <t>セイメイ</t>
    </rPh>
    <rPh sb="17" eb="19">
      <t>キサイ</t>
    </rPh>
    <phoneticPr fontId="3"/>
  </si>
  <si>
    <t>２　管理者の氏名変更
（結婚等による場合）</t>
    <rPh sb="2" eb="5">
      <t>カンリシャ</t>
    </rPh>
    <rPh sb="6" eb="8">
      <t>シメイ</t>
    </rPh>
    <rPh sb="8" eb="10">
      <t>ヘンコウ</t>
    </rPh>
    <rPh sb="12" eb="14">
      <t>ケッコン</t>
    </rPh>
    <rPh sb="14" eb="15">
      <t>トウ</t>
    </rPh>
    <rPh sb="18" eb="20">
      <t>バアイ</t>
    </rPh>
    <phoneticPr fontId="3"/>
  </si>
  <si>
    <t>勤務形態一覧表は、変更月のもの。月途中で変更の場合は、変更月＋翌月の2か月分。</t>
    <phoneticPr fontId="3"/>
  </si>
  <si>
    <t>・勤務形態一覧表
・管理者経歴書及び資格証写し
・管理者誓約書</t>
    <rPh sb="1" eb="5">
      <t>キンムケイタイ</t>
    </rPh>
    <rPh sb="5" eb="8">
      <t>イチランヒョウ</t>
    </rPh>
    <rPh sb="10" eb="13">
      <t>カンリシャ</t>
    </rPh>
    <rPh sb="13" eb="16">
      <t>ケイレキショ</t>
    </rPh>
    <rPh sb="16" eb="17">
      <t>オヨ</t>
    </rPh>
    <rPh sb="18" eb="20">
      <t>シカク</t>
    </rPh>
    <rPh sb="20" eb="21">
      <t>ショウ</t>
    </rPh>
    <rPh sb="21" eb="22">
      <t>ウツ</t>
    </rPh>
    <phoneticPr fontId="3"/>
  </si>
  <si>
    <t>１　管理者の交代</t>
    <rPh sb="2" eb="5">
      <t>カンリシャ</t>
    </rPh>
    <rPh sb="6" eb="8">
      <t>コウタイ</t>
    </rPh>
    <phoneticPr fontId="3"/>
  </si>
  <si>
    <t>（２）　人員関係</t>
    <rPh sb="4" eb="6">
      <t>ジンイン</t>
    </rPh>
    <rPh sb="6" eb="8">
      <t>カンケイ</t>
    </rPh>
    <phoneticPr fontId="3"/>
  </si>
  <si>
    <t>・面積変更の有無を記載すること
・現地確認を行う場合があります。</t>
    <rPh sb="1" eb="3">
      <t>メンセキ</t>
    </rPh>
    <rPh sb="3" eb="5">
      <t>ヘンコウ</t>
    </rPh>
    <rPh sb="6" eb="8">
      <t>ウム</t>
    </rPh>
    <rPh sb="9" eb="11">
      <t>キサイ</t>
    </rPh>
    <rPh sb="17" eb="19">
      <t>ゲンチ</t>
    </rPh>
    <rPh sb="19" eb="21">
      <t>カクニン</t>
    </rPh>
    <rPh sb="22" eb="23">
      <t>オコナ</t>
    </rPh>
    <rPh sb="24" eb="26">
      <t>バアイ</t>
    </rPh>
    <phoneticPr fontId="3"/>
  </si>
  <si>
    <t>・図面（変更前・変更後）
・写真</t>
    <rPh sb="1" eb="3">
      <t>ズメン</t>
    </rPh>
    <rPh sb="4" eb="6">
      <t>ヘンコウ</t>
    </rPh>
    <rPh sb="6" eb="7">
      <t>マエ</t>
    </rPh>
    <rPh sb="8" eb="10">
      <t>ヘンコウ</t>
    </rPh>
    <rPh sb="10" eb="11">
      <t>ゴ</t>
    </rPh>
    <rPh sb="14" eb="16">
      <t>シャシン</t>
    </rPh>
    <phoneticPr fontId="3"/>
  </si>
  <si>
    <t>４　事業所のレイアウト変更</t>
    <rPh sb="2" eb="5">
      <t>ジギョウショ</t>
    </rPh>
    <rPh sb="11" eb="13">
      <t>ヘンコウ</t>
    </rPh>
    <phoneticPr fontId="3"/>
  </si>
  <si>
    <t>３　事業所の電話、FAX番号</t>
    <rPh sb="2" eb="5">
      <t>ジギョウショ</t>
    </rPh>
    <rPh sb="6" eb="8">
      <t>デンワ</t>
    </rPh>
    <rPh sb="12" eb="14">
      <t>バンゴウ</t>
    </rPh>
    <phoneticPr fontId="3"/>
  </si>
  <si>
    <t>・変更に伴う関係書類</t>
    <rPh sb="1" eb="3">
      <t>ヘンコウ</t>
    </rPh>
    <rPh sb="4" eb="5">
      <t>トモナ</t>
    </rPh>
    <rPh sb="6" eb="8">
      <t>カンケイ</t>
    </rPh>
    <rPh sb="8" eb="10">
      <t>ショルイ</t>
    </rPh>
    <phoneticPr fontId="3"/>
  </si>
  <si>
    <t>２　事業所の名称</t>
    <rPh sb="2" eb="5">
      <t>ジギョウショ</t>
    </rPh>
    <rPh sb="6" eb="8">
      <t>メイショウ</t>
    </rPh>
    <phoneticPr fontId="3"/>
  </si>
  <si>
    <t>現地確認を行う場合があります。</t>
    <rPh sb="0" eb="2">
      <t>ゲンチ</t>
    </rPh>
    <rPh sb="2" eb="4">
      <t>カクニン</t>
    </rPh>
    <rPh sb="5" eb="6">
      <t>オコナ</t>
    </rPh>
    <rPh sb="7" eb="9">
      <t>バアイ</t>
    </rPh>
    <phoneticPr fontId="3"/>
  </si>
  <si>
    <t>・運営規程
・不動産の謄本または賃貸契約書
・図面（変更前・変更後）
・写真</t>
    <rPh sb="1" eb="3">
      <t>ウンエイ</t>
    </rPh>
    <rPh sb="3" eb="5">
      <t>キテイ</t>
    </rPh>
    <rPh sb="7" eb="10">
      <t>フドウサン</t>
    </rPh>
    <rPh sb="11" eb="13">
      <t>トウホン</t>
    </rPh>
    <rPh sb="16" eb="18">
      <t>チンタイ</t>
    </rPh>
    <rPh sb="18" eb="20">
      <t>ケイヤク</t>
    </rPh>
    <rPh sb="20" eb="21">
      <t>ショ</t>
    </rPh>
    <rPh sb="23" eb="25">
      <t>ズメン</t>
    </rPh>
    <rPh sb="26" eb="29">
      <t>ヘンコウマエ</t>
    </rPh>
    <rPh sb="30" eb="32">
      <t>ヘンコウ</t>
    </rPh>
    <rPh sb="32" eb="33">
      <t>ゴ</t>
    </rPh>
    <rPh sb="36" eb="38">
      <t>シャシン</t>
    </rPh>
    <phoneticPr fontId="3"/>
  </si>
  <si>
    <t>１　事業所の住所</t>
    <rPh sb="2" eb="5">
      <t>ジギョウショ</t>
    </rPh>
    <rPh sb="6" eb="8">
      <t>ジュウショ</t>
    </rPh>
    <phoneticPr fontId="3"/>
  </si>
  <si>
    <t>（１）　事業所関係</t>
    <rPh sb="4" eb="6">
      <t>ジギョウ</t>
    </rPh>
    <rPh sb="6" eb="7">
      <t>ショ</t>
    </rPh>
    <rPh sb="7" eb="9">
      <t>カンケイ</t>
    </rPh>
    <phoneticPr fontId="3"/>
  </si>
  <si>
    <t>　指定地域密着型事業所は、介護保険法施行規則で定められた事項に変更があったとき、変更後10日以内に、変更届とそれを証する書類等の提出が必要です。提出期限（変更日から10日以内）を過ぎてから提出する場合は、必ず遅延理由書（任意様式）を添えてください。</t>
    <rPh sb="1" eb="3">
      <t>シテイ</t>
    </rPh>
    <rPh sb="3" eb="8">
      <t>チイキミッチャクガタ</t>
    </rPh>
    <rPh sb="8" eb="11">
      <t>ジギョウショ</t>
    </rPh>
    <rPh sb="13" eb="15">
      <t>カイゴ</t>
    </rPh>
    <rPh sb="15" eb="17">
      <t>ホケン</t>
    </rPh>
    <rPh sb="17" eb="18">
      <t>ホウ</t>
    </rPh>
    <rPh sb="18" eb="20">
      <t>シコウ</t>
    </rPh>
    <rPh sb="20" eb="22">
      <t>キソク</t>
    </rPh>
    <rPh sb="23" eb="24">
      <t>サダ</t>
    </rPh>
    <rPh sb="28" eb="30">
      <t>ジコウ</t>
    </rPh>
    <rPh sb="31" eb="33">
      <t>ヘンコウ</t>
    </rPh>
    <rPh sb="40" eb="42">
      <t>ヘンコウ</t>
    </rPh>
    <rPh sb="42" eb="43">
      <t>ゴ</t>
    </rPh>
    <rPh sb="45" eb="46">
      <t>ニチ</t>
    </rPh>
    <rPh sb="46" eb="48">
      <t>イナイ</t>
    </rPh>
    <rPh sb="50" eb="52">
      <t>ヘンコウ</t>
    </rPh>
    <rPh sb="52" eb="53">
      <t>トドケ</t>
    </rPh>
    <rPh sb="57" eb="58">
      <t>ショウ</t>
    </rPh>
    <rPh sb="60" eb="62">
      <t>ショルイ</t>
    </rPh>
    <rPh sb="62" eb="63">
      <t>トウ</t>
    </rPh>
    <rPh sb="64" eb="66">
      <t>テイシュツ</t>
    </rPh>
    <rPh sb="67" eb="69">
      <t>ヒツヨウ</t>
    </rPh>
    <rPh sb="72" eb="74">
      <t>テイシュツ</t>
    </rPh>
    <rPh sb="74" eb="76">
      <t>キゲン</t>
    </rPh>
    <rPh sb="77" eb="79">
      <t>ヘンコウ</t>
    </rPh>
    <rPh sb="79" eb="80">
      <t>ヒ</t>
    </rPh>
    <rPh sb="84" eb="85">
      <t>ニチ</t>
    </rPh>
    <rPh sb="85" eb="87">
      <t>イナイ</t>
    </rPh>
    <rPh sb="89" eb="90">
      <t>ス</t>
    </rPh>
    <rPh sb="94" eb="96">
      <t>テイシュツ</t>
    </rPh>
    <rPh sb="98" eb="100">
      <t>バアイ</t>
    </rPh>
    <rPh sb="102" eb="103">
      <t>カナラ</t>
    </rPh>
    <rPh sb="104" eb="106">
      <t>チエン</t>
    </rPh>
    <rPh sb="106" eb="109">
      <t>リユウショ</t>
    </rPh>
    <rPh sb="110" eb="112">
      <t>ニンイ</t>
    </rPh>
    <rPh sb="112" eb="114">
      <t>ヨウシキ</t>
    </rPh>
    <rPh sb="116" eb="117">
      <t>ソ</t>
    </rPh>
    <phoneticPr fontId="3"/>
  </si>
  <si>
    <t>（介護予防）認知症対応型共同生活介護</t>
    <rPh sb="1" eb="3">
      <t>カイゴ</t>
    </rPh>
    <rPh sb="3" eb="5">
      <t>ヨボウ</t>
    </rPh>
    <rPh sb="6" eb="9">
      <t>ニンチショウ</t>
    </rPh>
    <rPh sb="9" eb="11">
      <t>タイオウ</t>
    </rPh>
    <rPh sb="11" eb="12">
      <t>ガタ</t>
    </rPh>
    <rPh sb="12" eb="14">
      <t>キョウドウ</t>
    </rPh>
    <rPh sb="14" eb="16">
      <t>セイカツ</t>
    </rPh>
    <rPh sb="16" eb="18">
      <t>カイゴ</t>
    </rPh>
    <phoneticPr fontId="3"/>
  </si>
  <si>
    <t>村</t>
    <rPh sb="0" eb="1">
      <t>ムラ</t>
    </rPh>
    <phoneticPr fontId="3"/>
  </si>
  <si>
    <t>町</t>
    <rPh sb="0" eb="1">
      <t>マチ</t>
    </rPh>
    <phoneticPr fontId="3"/>
  </si>
  <si>
    <t>県</t>
    <rPh sb="0" eb="1">
      <t>ケン</t>
    </rPh>
    <phoneticPr fontId="3"/>
  </si>
  <si>
    <t>府</t>
    <rPh sb="0" eb="1">
      <t>フ</t>
    </rPh>
    <phoneticPr fontId="3"/>
  </si>
  <si>
    <t>区</t>
    <rPh sb="0" eb="1">
      <t>ク</t>
    </rPh>
    <phoneticPr fontId="3"/>
  </si>
  <si>
    <t>市</t>
    <rPh sb="0" eb="1">
      <t>シ</t>
    </rPh>
    <phoneticPr fontId="3"/>
  </si>
  <si>
    <t>道</t>
    <rPh sb="0" eb="1">
      <t>ミチ</t>
    </rPh>
    <phoneticPr fontId="3"/>
  </si>
  <si>
    <t>都</t>
    <rPh sb="0" eb="1">
      <t>ト</t>
    </rPh>
    <phoneticPr fontId="3"/>
  </si>
  <si>
    <t>所在地</t>
    <rPh sb="0" eb="3">
      <t>ショザイチ</t>
    </rPh>
    <phoneticPr fontId="3"/>
  </si>
  <si>
    <t>（内線）</t>
    <rPh sb="1" eb="3">
      <t>ナイセン</t>
    </rPh>
    <phoneticPr fontId="3"/>
  </si>
  <si>
    <t>電話番号</t>
  </si>
  <si>
    <t>秦野市長</t>
    <rPh sb="0" eb="3">
      <t>ハダノシ</t>
    </rPh>
    <rPh sb="3" eb="4">
      <t>チョウ</t>
    </rPh>
    <phoneticPr fontId="3"/>
  </si>
  <si>
    <t>日</t>
  </si>
  <si>
    <t>月</t>
  </si>
  <si>
    <t>年</t>
  </si>
  <si>
    <t xml:space="preserve">1  記入欄が不足する場合は、適宜欄を設けて記載するか又は別様に記載した書類を添付してください。
2　管理者の兼務については、添付資料にて確認可能な場合は記載を省略することが可能です。 
3  「協力歯科医療機関」がある場合は、「協力医療機関」欄に併せて記載してください。 </t>
    <phoneticPr fontId="3"/>
  </si>
  <si>
    <t>　</t>
    <phoneticPr fontId="3"/>
  </si>
  <si>
    <t>別添のとおり</t>
  </si>
  <si>
    <t>添付書類</t>
  </si>
  <si>
    <t>建物の構造</t>
    <rPh sb="0" eb="2">
      <t>タテモノ</t>
    </rPh>
    <rPh sb="3" eb="5">
      <t>コウゾウ</t>
    </rPh>
    <phoneticPr fontId="3"/>
  </si>
  <si>
    <t>○設備に関する基準の確認に必要な事項</t>
    <phoneticPr fontId="3"/>
  </si>
  <si>
    <t>人</t>
    <phoneticPr fontId="3"/>
  </si>
  <si>
    <t>利用定員</t>
    <phoneticPr fontId="3"/>
  </si>
  <si>
    <t>利用者数(推定数を記入)</t>
    <phoneticPr fontId="3"/>
  </si>
  <si>
    <t>常勤換算後の人数（人）</t>
  </si>
  <si>
    <t>非常勤（人）</t>
    <phoneticPr fontId="3"/>
  </si>
  <si>
    <t>常勤（人）</t>
  </si>
  <si>
    <t>兼務</t>
  </si>
  <si>
    <t>専従</t>
  </si>
  <si>
    <t>計画作成担当者</t>
  </si>
  <si>
    <t>介護従業者</t>
  </si>
  <si>
    <t>従業者の職種・員数</t>
    <phoneticPr fontId="3"/>
  </si>
  <si>
    <t>③</t>
    <phoneticPr fontId="3"/>
  </si>
  <si>
    <t>②</t>
  </si>
  <si>
    <t>①</t>
  </si>
  <si>
    <t>戸</t>
  </si>
  <si>
    <t>共同生活住居数</t>
  </si>
  <si>
    <t>○人員に関する基準の確認に必要な事項</t>
    <phoneticPr fontId="3"/>
  </si>
  <si>
    <t>主な診療科名</t>
  </si>
  <si>
    <t>名称</t>
  </si>
  <si>
    <t>協力医
療機関</t>
    <rPh sb="0" eb="2">
      <t>キョウリョク</t>
    </rPh>
    <rPh sb="2" eb="3">
      <t>イ</t>
    </rPh>
    <rPh sb="4" eb="5">
      <t>リョウ</t>
    </rPh>
    <rPh sb="5" eb="7">
      <t>キカン</t>
    </rPh>
    <phoneticPr fontId="3"/>
  </si>
  <si>
    <t>事業所番号</t>
    <phoneticPr fontId="3"/>
  </si>
  <si>
    <t>本体施設名称</t>
    <rPh sb="0" eb="2">
      <t>ホンタイ</t>
    </rPh>
    <rPh sb="2" eb="4">
      <t>シセツ</t>
    </rPh>
    <phoneticPr fontId="3"/>
  </si>
  <si>
    <t>本体施設の有無</t>
    <rPh sb="0" eb="2">
      <t>ホンタイ</t>
    </rPh>
    <rPh sb="2" eb="4">
      <t>シセツ</t>
    </rPh>
    <rPh sb="5" eb="7">
      <t>ウム</t>
    </rPh>
    <phoneticPr fontId="3"/>
  </si>
  <si>
    <t>兼務する職種
及び勤務時間等</t>
    <phoneticPr fontId="3"/>
  </si>
  <si>
    <t>名称</t>
    <phoneticPr fontId="3"/>
  </si>
  <si>
    <t>同一敷地内の他の事業所又は
施設の従業者との兼務
（兼務の場合のみ記入）</t>
    <phoneticPr fontId="3"/>
  </si>
  <si>
    <t>当該事業所で兼務する他の職種（兼務の場合のみ記入）</t>
  </si>
  <si>
    <t>生年月日</t>
  </si>
  <si>
    <t>氏名</t>
  </si>
  <si>
    <t xml:space="preserve"> ）</t>
    <phoneticPr fontId="3"/>
  </si>
  <si>
    <t xml:space="preserve">  －   </t>
  </si>
  <si>
    <t xml:space="preserve">（郵便番号    </t>
    <phoneticPr fontId="3"/>
  </si>
  <si>
    <t>住所</t>
    <phoneticPr fontId="3"/>
  </si>
  <si>
    <t>フリガナ</t>
  </si>
  <si>
    <t>管 理 者</t>
    <phoneticPr fontId="3"/>
  </si>
  <si>
    <t>Email</t>
    <phoneticPr fontId="3"/>
  </si>
  <si>
    <t>FAX 番号</t>
    <phoneticPr fontId="3"/>
  </si>
  <si>
    <t>連絡先</t>
  </si>
  <si>
    <t>所在地</t>
  </si>
  <si>
    <t>名    称</t>
    <phoneticPr fontId="3"/>
  </si>
  <si>
    <t>事　業　所</t>
    <phoneticPr fontId="3"/>
  </si>
  <si>
    <t>付表４　認知症対応型共同生活介護事業所・介護予防認知症対応型共同生活介護事業所の指定に係る記載事項</t>
    <phoneticPr fontId="3"/>
  </si>
  <si>
    <t>　「主な職歴等」には、代表者の要件を満たすことが分かる職歴等について記載ください。</t>
    <rPh sb="2" eb="3">
      <t>オモ</t>
    </rPh>
    <rPh sb="4" eb="6">
      <t>ショクレキ</t>
    </rPh>
    <rPh sb="6" eb="7">
      <t>トウ</t>
    </rPh>
    <rPh sb="11" eb="14">
      <t>ダイヒョウシャ</t>
    </rPh>
    <rPh sb="15" eb="17">
      <t>ヨウケン</t>
    </rPh>
    <rPh sb="18" eb="19">
      <t>ミ</t>
    </rPh>
    <rPh sb="24" eb="25">
      <t>ワ</t>
    </rPh>
    <rPh sb="27" eb="29">
      <t>ショクレキ</t>
    </rPh>
    <rPh sb="29" eb="30">
      <t>トウ</t>
    </rPh>
    <rPh sb="34" eb="36">
      <t>キサイ</t>
    </rPh>
    <phoneticPr fontId="3"/>
  </si>
  <si>
    <t>別添</t>
    <rPh sb="0" eb="2">
      <t>ベッテン</t>
    </rPh>
    <phoneticPr fontId="3"/>
  </si>
  <si>
    <t>職　務　内　容</t>
    <rPh sb="0" eb="1">
      <t>ショク</t>
    </rPh>
    <rPh sb="2" eb="3">
      <t>ツトム</t>
    </rPh>
    <rPh sb="4" eb="5">
      <t>ナイ</t>
    </rPh>
    <rPh sb="6" eb="7">
      <t>カタチ</t>
    </rPh>
    <phoneticPr fontId="3"/>
  </si>
  <si>
    <t>勤　務　先　等</t>
    <rPh sb="0" eb="1">
      <t>ツトム</t>
    </rPh>
    <rPh sb="2" eb="3">
      <t>ツトム</t>
    </rPh>
    <rPh sb="4" eb="5">
      <t>サキ</t>
    </rPh>
    <rPh sb="6" eb="7">
      <t>トウ</t>
    </rPh>
    <phoneticPr fontId="3"/>
  </si>
  <si>
    <t>年    　月 　　 ～ 　　  年　    月</t>
    <phoneticPr fontId="3"/>
  </si>
  <si>
    <t>主　な　職　歴　等</t>
    <rPh sb="0" eb="1">
      <t>オモ</t>
    </rPh>
    <rPh sb="4" eb="5">
      <t>ショク</t>
    </rPh>
    <rPh sb="6" eb="7">
      <t>レキ</t>
    </rPh>
    <rPh sb="8" eb="9">
      <t>トウ</t>
    </rPh>
    <phoneticPr fontId="3"/>
  </si>
  <si>
    <t xml:space="preserve">年　　　月　　　日　　 </t>
    <rPh sb="0" eb="1">
      <t>ネン</t>
    </rPh>
    <rPh sb="4" eb="5">
      <t>ツキ</t>
    </rPh>
    <rPh sb="8" eb="9">
      <t>ニチ</t>
    </rPh>
    <phoneticPr fontId="3"/>
  </si>
  <si>
    <t>かな</t>
    <phoneticPr fontId="3"/>
  </si>
  <si>
    <t>事 業 所 又 は 施 設 の 名 称</t>
  </si>
  <si>
    <t>代 表 者　経 歴 書</t>
    <rPh sb="0" eb="1">
      <t>ダイ</t>
    </rPh>
    <rPh sb="2" eb="3">
      <t>オモテ</t>
    </rPh>
    <rPh sb="4" eb="5">
      <t>モノ</t>
    </rPh>
    <rPh sb="6" eb="7">
      <t>ヘ</t>
    </rPh>
    <phoneticPr fontId="3"/>
  </si>
  <si>
    <t>（参考様式２－１）</t>
    <phoneticPr fontId="2"/>
  </si>
  <si>
    <t>　「主な職歴等」には、管理者の要件を満たすことが分かる職歴等について記載ください。</t>
    <rPh sb="2" eb="3">
      <t>オモ</t>
    </rPh>
    <rPh sb="4" eb="6">
      <t>ショクレキ</t>
    </rPh>
    <rPh sb="6" eb="7">
      <t>トウ</t>
    </rPh>
    <rPh sb="11" eb="14">
      <t>カンリシャ</t>
    </rPh>
    <rPh sb="15" eb="17">
      <t>ヨウケン</t>
    </rPh>
    <rPh sb="18" eb="19">
      <t>ミ</t>
    </rPh>
    <rPh sb="24" eb="25">
      <t>ワ</t>
    </rPh>
    <rPh sb="27" eb="29">
      <t>ショクレキ</t>
    </rPh>
    <rPh sb="29" eb="30">
      <t>トウ</t>
    </rPh>
    <rPh sb="34" eb="36">
      <t>キサイ</t>
    </rPh>
    <phoneticPr fontId="3"/>
  </si>
  <si>
    <t>年    　月 　　 ～ 　　  年　    月</t>
    <phoneticPr fontId="3"/>
  </si>
  <si>
    <t>氏 名</t>
    <phoneticPr fontId="2"/>
  </si>
  <si>
    <t>か な</t>
    <phoneticPr fontId="3"/>
  </si>
  <si>
    <t>管 理 者 経 歴 書</t>
    <rPh sb="0" eb="1">
      <t>カン</t>
    </rPh>
    <rPh sb="2" eb="3">
      <t>リ</t>
    </rPh>
    <rPh sb="4" eb="5">
      <t>モノ</t>
    </rPh>
    <rPh sb="6" eb="7">
      <t>ヘ</t>
    </rPh>
    <phoneticPr fontId="3"/>
  </si>
  <si>
    <t>（参考様式２－２）</t>
    <phoneticPr fontId="2"/>
  </si>
  <si>
    <t>　当該事業の専用部分と他との共用部分を色分けする等使用関係を分かり易く表示してください。</t>
    <rPh sb="1" eb="3">
      <t>トウガイ</t>
    </rPh>
    <rPh sb="3" eb="5">
      <t>ジギョウ</t>
    </rPh>
    <rPh sb="6" eb="8">
      <t>センヨウ</t>
    </rPh>
    <rPh sb="8" eb="10">
      <t>ブブン</t>
    </rPh>
    <rPh sb="11" eb="12">
      <t>タ</t>
    </rPh>
    <rPh sb="14" eb="16">
      <t>キョウヨウ</t>
    </rPh>
    <rPh sb="16" eb="18">
      <t>ブブン</t>
    </rPh>
    <rPh sb="19" eb="21">
      <t>イロワ</t>
    </rPh>
    <rPh sb="24" eb="25">
      <t>トウ</t>
    </rPh>
    <rPh sb="25" eb="27">
      <t>シヨウ</t>
    </rPh>
    <rPh sb="27" eb="29">
      <t>カンケイ</t>
    </rPh>
    <rPh sb="30" eb="31">
      <t>ワ</t>
    </rPh>
    <rPh sb="33" eb="34">
      <t>ヤス</t>
    </rPh>
    <rPh sb="35" eb="37">
      <t>ヒョウジ</t>
    </rPh>
    <phoneticPr fontId="3"/>
  </si>
  <si>
    <t>　各室の用途及び面積を記載してください。</t>
    <phoneticPr fontId="3"/>
  </si>
  <si>
    <t>　必ずしも本様式によらず、各室の用途及び面積の分かるものであれば、既存の平面図等をもって提出書類として差し支えありません。</t>
    <rPh sb="1" eb="2">
      <t>カナラ</t>
    </rPh>
    <rPh sb="5" eb="6">
      <t>ホン</t>
    </rPh>
    <rPh sb="6" eb="8">
      <t>ヨウシキ</t>
    </rPh>
    <rPh sb="13" eb="15">
      <t>カクシツ</t>
    </rPh>
    <rPh sb="16" eb="18">
      <t>ヨウト</t>
    </rPh>
    <rPh sb="18" eb="19">
      <t>オヨ</t>
    </rPh>
    <rPh sb="20" eb="22">
      <t>メンセキ</t>
    </rPh>
    <rPh sb="23" eb="24">
      <t>ワ</t>
    </rPh>
    <rPh sb="33" eb="35">
      <t>キゾン</t>
    </rPh>
    <rPh sb="36" eb="39">
      <t>ヘイメンズ</t>
    </rPh>
    <rPh sb="39" eb="40">
      <t>トウ</t>
    </rPh>
    <rPh sb="44" eb="46">
      <t>テイシュツ</t>
    </rPh>
    <rPh sb="46" eb="48">
      <t>ショルイ</t>
    </rPh>
    <rPh sb="51" eb="52">
      <t>サ</t>
    </rPh>
    <rPh sb="53" eb="54">
      <t>ツカ</t>
    </rPh>
    <phoneticPr fontId="3"/>
  </si>
  <si>
    <t>備考　1</t>
    <rPh sb="0" eb="2">
      <t>ビコウ</t>
    </rPh>
    <phoneticPr fontId="3"/>
  </si>
  <si>
    <t>　20㎡</t>
    <phoneticPr fontId="3"/>
  </si>
  <si>
    <t>事務室 30㎡</t>
    <rPh sb="0" eb="3">
      <t>ジムシツ</t>
    </rPh>
    <phoneticPr fontId="3"/>
  </si>
  <si>
    <t>　便所</t>
    <rPh sb="1" eb="3">
      <t>ベンジョ</t>
    </rPh>
    <phoneticPr fontId="3"/>
  </si>
  <si>
    <t>浴室 70㎡</t>
    <rPh sb="0" eb="2">
      <t>ヨクシツ</t>
    </rPh>
    <phoneticPr fontId="3"/>
  </si>
  <si>
    <t>　　（食堂兼用）</t>
    <rPh sb="3" eb="5">
      <t>ショクドウ</t>
    </rPh>
    <rPh sb="5" eb="7">
      <t>ケンヨウ</t>
    </rPh>
    <phoneticPr fontId="3"/>
  </si>
  <si>
    <t>　　機能訓練室　100㎡</t>
    <rPh sb="2" eb="4">
      <t>キノウ</t>
    </rPh>
    <rPh sb="4" eb="6">
      <t>クンレン</t>
    </rPh>
    <rPh sb="6" eb="7">
      <t>シツ</t>
    </rPh>
    <phoneticPr fontId="3"/>
  </si>
  <si>
    <t>玄関ホール</t>
    <rPh sb="0" eb="2">
      <t>ゲンカン</t>
    </rPh>
    <phoneticPr fontId="3"/>
  </si>
  <si>
    <t>　調剤室</t>
    <rPh sb="1" eb="3">
      <t>チョウザイ</t>
    </rPh>
    <rPh sb="3" eb="4">
      <t>シツ</t>
    </rPh>
    <phoneticPr fontId="3"/>
  </si>
  <si>
    <t>　30㎡</t>
    <phoneticPr fontId="3"/>
  </si>
  <si>
    <t>　診察室 40㎡</t>
    <rPh sb="1" eb="4">
      <t>シンサツシツ</t>
    </rPh>
    <phoneticPr fontId="3"/>
  </si>
  <si>
    <t>　相談室</t>
    <rPh sb="1" eb="4">
      <t>ソウダンシツ</t>
    </rPh>
    <phoneticPr fontId="3"/>
  </si>
  <si>
    <t>　談話室</t>
    <rPh sb="1" eb="4">
      <t>ダンワシツ</t>
    </rPh>
    <phoneticPr fontId="3"/>
  </si>
  <si>
    <t>　調理室</t>
    <rPh sb="1" eb="4">
      <t>チョウリシツ</t>
    </rPh>
    <phoneticPr fontId="3"/>
  </si>
  <si>
    <t>展示コーナー</t>
    <rPh sb="0" eb="2">
      <t>テンジ</t>
    </rPh>
    <phoneticPr fontId="3"/>
  </si>
  <si>
    <t>事業所・施設の名称</t>
    <rPh sb="0" eb="3">
      <t>ジギョウショ</t>
    </rPh>
    <rPh sb="4" eb="6">
      <t>シセツ</t>
    </rPh>
    <rPh sb="7" eb="9">
      <t>メイショウ</t>
    </rPh>
    <phoneticPr fontId="3"/>
  </si>
  <si>
    <t>平面図</t>
    <rPh sb="0" eb="3">
      <t>ヘイメンズ</t>
    </rPh>
    <phoneticPr fontId="3"/>
  </si>
  <si>
    <t>（参考様式３）</t>
    <rPh sb="1" eb="3">
      <t>サンコウ</t>
    </rPh>
    <rPh sb="3" eb="5">
      <t>ヨウシキ</t>
    </rPh>
    <phoneticPr fontId="3"/>
  </si>
  <si>
    <t>　者であるとき。</t>
    <phoneticPr fontId="2"/>
  </si>
  <si>
    <t>　で、その管理者が第四号の二から第五号の三まで、第六号の二又は第七号から第八号までのいずれかに</t>
    <phoneticPr fontId="2"/>
  </si>
  <si>
    <t>十二　申請者（介護予防認知症対応型共同生活介護に係る指定の申請者に限る。）が、法人でない事業所</t>
    <rPh sb="0" eb="2">
      <t>１２</t>
    </rPh>
    <phoneticPr fontId="2"/>
  </si>
  <si>
    <t>　とき。</t>
    <phoneticPr fontId="3"/>
  </si>
  <si>
    <t>　とき。</t>
    <phoneticPr fontId="2"/>
  </si>
  <si>
    <t>　で、その管理者が第四号の二から第六号まで又は第七号から第八号までのいずれかに該当する者である</t>
    <phoneticPr fontId="2"/>
  </si>
  <si>
    <t>十一　申請者（介護予防認知症対応型共同生活介護に係る指定の申請者を除く。）が、法人でない事業所</t>
    <rPh sb="0" eb="2">
      <t>１１</t>
    </rPh>
    <phoneticPr fontId="2"/>
  </si>
  <si>
    <t>　者のあるものであるとき。</t>
    <phoneticPr fontId="2"/>
  </si>
  <si>
    <t>　のうちに第四号の二から第五号の三まで、第六号の二又は第七号から第八号までのいずれかに該当する</t>
    <phoneticPr fontId="2"/>
  </si>
  <si>
    <t>十　申請者（介護予防認知症対応型共同生活介護に係る指定の申請者に限る。）が、法人で、その役員等</t>
    <rPh sb="0" eb="1">
      <t>１０</t>
    </rPh>
    <phoneticPr fontId="2"/>
  </si>
  <si>
    <t>　のうちに第四号の二から第六号まで又は前三号のいずれかに該当する者のあるものであるとき。</t>
    <phoneticPr fontId="2"/>
  </si>
  <si>
    <t>九　申請者（介護予防認知症対応型共同生活介護に係る指定の申請者を除く。）が、法人で、その役員等</t>
    <rPh sb="0" eb="1">
      <t>９</t>
    </rPh>
    <phoneticPr fontId="2"/>
  </si>
  <si>
    <t>八　申請者が、指定の申請前五年以内に居宅サービス等に関し不正又は著しく不当な行為をした者である</t>
    <rPh sb="0" eb="1">
      <t>８</t>
    </rPh>
    <phoneticPr fontId="2"/>
  </si>
  <si>
    <t>　ものであるとき。</t>
    <phoneticPr fontId="2"/>
  </si>
  <si>
    <t>　相当の理由があるものを除く。）の管理者であった者で、当該届出の日から起算して五年を経過しない</t>
    <phoneticPr fontId="2"/>
  </si>
  <si>
    <t>　の理由がある法人を除く。）の役員等又は当該届出に係る法人でない事業所（当該事業の廃止について</t>
    <phoneticPr fontId="2"/>
  </si>
  <si>
    <t>　おいて、申請者が、同号の通知の日前六十日以内に当該届出に係る法人（当該事業の廃止について相当</t>
    <phoneticPr fontId="2"/>
  </si>
  <si>
    <t>七の二　前号に規定する期間内に第百十五条の十五第二項の規定による事業の廃止の届出があった場合に</t>
    <rPh sb="0" eb="1">
      <t>７</t>
    </rPh>
    <rPh sb="2" eb="3">
      <t>２</t>
    </rPh>
    <phoneticPr fontId="2"/>
  </si>
  <si>
    <t>　について相当の理由がある者を除く。）で、当該届出の日から起算して五年を経過しないものであると</t>
    <phoneticPr fontId="2"/>
  </si>
  <si>
    <t>　定する日までの間に第百十五条の十五第二項の規定による事業の廃止の届出をした者（当該事業の廃止</t>
    <phoneticPr fontId="2"/>
  </si>
  <si>
    <t>　係る行政手続法第十五条の規定による通知があった日から当該処分をする日又は処分をしないことを決</t>
    <phoneticPr fontId="2"/>
  </si>
  <si>
    <t>七　申請者が、第百十五条の十九（第二号から第五号までを除く。）の規定による指定の取消しの処分に</t>
    <rPh sb="0" eb="1">
      <t>７</t>
    </rPh>
    <phoneticPr fontId="2"/>
  </si>
  <si>
    <t>　こととすることが相当であると認められるものとして厚生労働省令で定めるものに該当する場合を除く。</t>
    <phoneticPr fontId="2"/>
  </si>
  <si>
    <t>　サービス事業者が有していた責任の程度を考慮して、この号本文に規定する指定の取消しに該当しない</t>
    <phoneticPr fontId="2"/>
  </si>
  <si>
    <t>　よる業務管理体制の整備についての取組の状況その他の当該事実に関して当該指定地域密着型介護予防</t>
    <phoneticPr fontId="2"/>
  </si>
  <si>
    <t>　理由となった事実及び当該事実の発生を防止するための当該指定地域密着型介護予防サービス事業者に</t>
    <phoneticPr fontId="2"/>
  </si>
  <si>
    <t>　の取消しが、指定地域密着型介護予防サービス事業者の指定の取消しのうち当該指定の取消しの処分の</t>
    <phoneticPr fontId="2"/>
  </si>
  <si>
    <t>　により指定を取り消され、その取消しの日から起算して五年を経過していないとき。ただし、当該指定</t>
    <phoneticPr fontId="2"/>
  </si>
  <si>
    <t>六の三　申請者と密接な関係を有する者が、第百十五条の十九（第二号から第五号までを除く。）の規定</t>
    <rPh sb="0" eb="1">
      <t>６</t>
    </rPh>
    <rPh sb="2" eb="3">
      <t>３</t>
    </rPh>
    <phoneticPr fontId="2"/>
  </si>
  <si>
    <t>　省令で定めるものに該当する場合を除く。</t>
    <phoneticPr fontId="2"/>
  </si>
  <si>
    <t>　文に規定する指定の取消しに該当しないこととすることが相当であると認められるものとして厚生労働</t>
    <phoneticPr fontId="2"/>
  </si>
  <si>
    <t>　実に関して当該指定地域密着型介護予防サービス事業者が有していた責任の程度を考慮して、この号本</t>
    <phoneticPr fontId="2"/>
  </si>
  <si>
    <t>　定地域密着型介護予防サービス事業者による業務管理体制の整備についての取組の状況その他の当該事</t>
    <phoneticPr fontId="2"/>
  </si>
  <si>
    <t>　取消しのうち当該指定の取消しの処分の理由となった事実及び当該事実の発生を防止するための当該指</t>
    <phoneticPr fontId="2"/>
  </si>
  <si>
    <t>　含む。）であるとき。ただし、当該指定の取消しが、指定地域密着型介護予防サービス事業者の指定の</t>
    <phoneticPr fontId="2"/>
  </si>
  <si>
    <t>　前六十日以内に当該事業所の管理者であった者で当該取消しの日から起算して五年を経過しないものを</t>
    <phoneticPr fontId="2"/>
  </si>
  <si>
    <t>　のを含み、当該指定を取り消された者が法人でない事業所である場合においては、当該通知があった日</t>
    <phoneticPr fontId="2"/>
  </si>
  <si>
    <t>　った日前六十日以内に当該法人の役員等であった者で当該取消しの日から起算して五年を経過しないも</t>
    <phoneticPr fontId="2"/>
  </si>
  <si>
    <t>　た者が法人である場合においては、当該取消しの処分に係る行政手続法第十五条の規定による通知があ</t>
    <phoneticPr fontId="2"/>
  </si>
  <si>
    <t>　定に限る。）を取り消され、その取消しの日から起算して五年を経過しない者（当該指定を取り消され</t>
    <phoneticPr fontId="2"/>
  </si>
  <si>
    <t>　九（第二号から第五号までを除く。）の規定により指定（介護予防認知症対応型共同生活介護に係る指</t>
    <phoneticPr fontId="2"/>
  </si>
  <si>
    <t>六の二　申請者（介護予防認知症対応型共同生活介護に係る指定の申請者に限る。）が、第百十五条の十</t>
    <rPh sb="0" eb="1">
      <t>６</t>
    </rPh>
    <rPh sb="2" eb="3">
      <t>２</t>
    </rPh>
    <phoneticPr fontId="2"/>
  </si>
  <si>
    <t>　定めるものに該当する場合を除く。</t>
    <phoneticPr fontId="2"/>
  </si>
  <si>
    <t>　定する指定の取消しに該当しないこととすることが相当であると認められるものとして厚生労働省令で</t>
    <phoneticPr fontId="2"/>
  </si>
  <si>
    <t>　して当該指定地域密着型介護予防サービス事業者が有していた責任の程度を考慮して、この号本文に規</t>
    <phoneticPr fontId="2"/>
  </si>
  <si>
    <t>　密着型介護予防サービス事業者による業務管理体制の整備についての取組の状況その他の当該事実に関</t>
    <phoneticPr fontId="2"/>
  </si>
  <si>
    <t>　のうち当該指定の取消しの処分の理由となった事実及び当該事実の発生を防止するための当該指定地域</t>
    <phoneticPr fontId="2"/>
  </si>
  <si>
    <t>　）であるとき。ただし、当該指定の取消しが、指定地域密着型介護予防サービス事業者の指定の取消し</t>
    <phoneticPr fontId="2"/>
  </si>
  <si>
    <t>　十日以内に当該事業所の管理者であった者で当該取消しの日から起算して五年を経過しないものを含む。</t>
    <phoneticPr fontId="2"/>
  </si>
  <si>
    <t>　含み、当該指定を取り消された者が法人でない事業所である場合においては、当該通知があった日前六</t>
    <phoneticPr fontId="2"/>
  </si>
  <si>
    <t>　日前六十日以内に当該法人の役員等であった者で当該取消しの日から起算して五年を経過しないものを</t>
    <phoneticPr fontId="2"/>
  </si>
  <si>
    <t>　が法人である場合においては、当該取消しの処分に係る行政手続法第十五条の規定による通知があった</t>
    <phoneticPr fontId="2"/>
  </si>
  <si>
    <t>　除く。）を取り消され、その取消しの日から起算して五年を経過しない者（当該指定を取り消された者</t>
    <phoneticPr fontId="2"/>
  </si>
  <si>
    <t>　第二号から第五号までを除く。）の規定により指定（介護予防認知症対応型共同生活介護に係る指定を</t>
    <phoneticPr fontId="2"/>
  </si>
  <si>
    <t>六　申請者（介護予防認知症対応型共同生活介護に係る指定の申請者を除く。）が、第百十五条の十九（</t>
    <rPh sb="0" eb="1">
      <t>６</t>
    </rPh>
    <phoneticPr fontId="2"/>
  </si>
  <si>
    <t>　処分を受けた日以降に納期限の到来した保険料等の全てを引き続き滞納している者であるとき。</t>
    <phoneticPr fontId="2"/>
  </si>
  <si>
    <t>　基づく滞納処分を受け、かつ、当該処分を受けた日から正当な理由なく三月以上の期間にわたり、当該</t>
    <phoneticPr fontId="2"/>
  </si>
  <si>
    <t>五の三　申請者が、保険料等について、当該申請をした日の前日までに、納付義務を定めた法律の規定に</t>
    <rPh sb="0" eb="1">
      <t>５</t>
    </rPh>
    <rPh sb="2" eb="3">
      <t>３</t>
    </rPh>
    <phoneticPr fontId="2"/>
  </si>
  <si>
    <t>　執行を終わり、又は執行を受けることがなくなるまでの者であるとき。</t>
    <phoneticPr fontId="2"/>
  </si>
  <si>
    <t>五の二　申請者が、労働に関する法律の規定であって政令で定めるものにより罰金の刑に処せられ、その</t>
    <rPh sb="0" eb="1">
      <t>５</t>
    </rPh>
    <rPh sb="2" eb="3">
      <t>２</t>
    </rPh>
    <phoneticPr fontId="2"/>
  </si>
  <si>
    <t>　り罰金の刑に処せられ、その執行を終わり、又は執行を受けることがなくなるまでの者であるとき。</t>
    <phoneticPr fontId="2"/>
  </si>
  <si>
    <t>五　申請者が、この法律その他国民の保健医療若しくは福祉に関する法律で政令で定めるものの規定によ</t>
    <rPh sb="0" eb="1">
      <t>５</t>
    </rPh>
    <phoneticPr fontId="2"/>
  </si>
  <si>
    <t>　の者であるとき。</t>
    <phoneticPr fontId="2"/>
  </si>
  <si>
    <t>四の二　申請者が、禁錮以上の刑に処せられ、その執行を終わり、又は執行を受けることがなくなるまで</t>
    <rPh sb="0" eb="1">
      <t>４</t>
    </rPh>
    <rPh sb="2" eb="3">
      <t>２</t>
    </rPh>
    <phoneticPr fontId="2"/>
  </si>
  <si>
    <t>　得ていないとき。</t>
    <phoneticPr fontId="2"/>
  </si>
  <si>
    <t>四　当該申請に係る事業所が当該市町村の区域の外にある場合であって、その所在地の市町村長の同意を</t>
    <rPh sb="0" eb="1">
      <t>４</t>
    </rPh>
    <phoneticPr fontId="2"/>
  </si>
  <si>
    <t>　められるとき。</t>
    <phoneticPr fontId="2"/>
  </si>
  <si>
    <t>　び運営に関する基準に従って適正な地域密着型介護予防サービス事業の運営をすることができないと認</t>
    <phoneticPr fontId="2"/>
  </si>
  <si>
    <t>　護予防のための効果的な支援の方法に関する基準又は指定地域密着型介護予防サービスの事業の設備及</t>
    <phoneticPr fontId="2"/>
  </si>
  <si>
    <t>三　申請者が、第百十五条の十四第二項又は第五項に規定する指定地域密着型介護予防サービスに係る介</t>
    <rPh sb="0" eb="1">
      <t>３</t>
    </rPh>
    <phoneticPr fontId="2"/>
  </si>
  <si>
    <t>　護予防サービスに従事する従業者に関する基準を満たしていないとき。</t>
    <phoneticPr fontId="2"/>
  </si>
  <si>
    <t>　例で定める基準若しくは同項の市町村の条例で定める員数又は同条第五項に規定する指定地域密着型介</t>
    <phoneticPr fontId="2"/>
  </si>
  <si>
    <t>二　当該申請に係る事業所の従業者の知識及び技能並びに人員が、第百十五条の十四第一項の市町村の条</t>
    <rPh sb="0" eb="1">
      <t>ニ</t>
    </rPh>
    <rPh sb="2" eb="4">
      <t>トウガイ</t>
    </rPh>
    <rPh sb="4" eb="6">
      <t>シンセイ</t>
    </rPh>
    <rPh sb="7" eb="8">
      <t>カカワ</t>
    </rPh>
    <rPh sb="9" eb="12">
      <t>ジギョウショ</t>
    </rPh>
    <rPh sb="13" eb="16">
      <t>ジュウギョウシャ</t>
    </rPh>
    <rPh sb="17" eb="19">
      <t>チシキ</t>
    </rPh>
    <rPh sb="19" eb="20">
      <t>オヨ</t>
    </rPh>
    <rPh sb="21" eb="23">
      <t>ギノウ</t>
    </rPh>
    <rPh sb="23" eb="24">
      <t>ナラ</t>
    </rPh>
    <rPh sb="26" eb="28">
      <t>ジンイン</t>
    </rPh>
    <rPh sb="30" eb="31">
      <t>ダイ</t>
    </rPh>
    <rPh sb="31" eb="35">
      <t>ヒャクジュウゴジョウ</t>
    </rPh>
    <rPh sb="36" eb="38">
      <t>ジュウヨン</t>
    </rPh>
    <rPh sb="38" eb="39">
      <t>ダイ</t>
    </rPh>
    <rPh sb="39" eb="41">
      <t>イチコウ</t>
    </rPh>
    <rPh sb="42" eb="45">
      <t>シチョウソン</t>
    </rPh>
    <rPh sb="46" eb="47">
      <t>ジョウ</t>
    </rPh>
    <phoneticPr fontId="2"/>
  </si>
  <si>
    <t xml:space="preserve">一　申請者が市町村の条例で定める者でないとき。 </t>
  </si>
  <si>
    <t>【介護保険法第１１５条の１２第２項】</t>
    <phoneticPr fontId="3"/>
  </si>
  <si>
    <t xml:space="preserve">  四号の二から第五号の三まで、第六号の二又は第七号から第八号までのいずれかに該当する者である</t>
    <phoneticPr fontId="3"/>
  </si>
  <si>
    <t xml:space="preserve">  人福祉施設入所者生活介護に係る指定の申請者に限る。）が、法人でない事業所で、その管理者が第</t>
    <phoneticPr fontId="3"/>
  </si>
  <si>
    <t>十二　申請者（認知症対応型共同生活介護、地域密着型特定施設入居者生活介護又は地域密着型介護老</t>
  </si>
  <si>
    <t xml:space="preserve">  四号の二から第六号まで又は第七号から第八号までのいずれかに該当する者であるとき。</t>
    <phoneticPr fontId="3"/>
  </si>
  <si>
    <t xml:space="preserve">  人福祉施設入所者生活介護に係る指定の申請者を除く。）が、法人でない事業所で、その管理者が第</t>
    <phoneticPr fontId="3"/>
  </si>
  <si>
    <t>十一　申請者（認知症対応型共同生活介護、地域密着型特定施設入居者生活介護又は地域密着型介護老</t>
  </si>
  <si>
    <t xml:space="preserve">  るとき。</t>
    <phoneticPr fontId="3"/>
  </si>
  <si>
    <t xml:space="preserve">  から第五号の三まで、第六号の二又は第七号から第八号までのいずれかに該当する者のあるものであ</t>
    <phoneticPr fontId="3"/>
  </si>
  <si>
    <t xml:space="preserve">  福祉施設入所者生活介護に係る指定の申請者に限る。）が、法人で、その役員等のうちに第四号の二</t>
    <phoneticPr fontId="3"/>
  </si>
  <si>
    <t>十　申請者（認知症対応型共同生活介護、地域密着型特定施設入居者生活介護又は地域密着型介護老人</t>
  </si>
  <si>
    <t xml:space="preserve">  から第六号まで又は前三号のいずれかに該当する者のあるものであるとき。</t>
    <phoneticPr fontId="3"/>
  </si>
  <si>
    <t xml:space="preserve">  福祉施設入所者生活介護に係る指定の申請者を除く。）が、法人で、その役員等のうちに第四号の二</t>
    <phoneticPr fontId="3"/>
  </si>
  <si>
    <t>九　申請者（認知症対応型共同生活介護、地域密着型特定施設入居者生活介護又は地域密着型介護老人</t>
  </si>
  <si>
    <t>八　申請者が、指定の申請前五年以内に居宅サービス等に関し不正又は著しく不当な行為をした者であ</t>
  </si>
  <si>
    <t xml:space="preserve">  ものであるとき。</t>
    <phoneticPr fontId="3"/>
  </si>
  <si>
    <t xml:space="preserve">  ものを除く。）の管理者であった者で、当該届出又は指定の辞退の日から起算して五年を経過しない</t>
    <phoneticPr fontId="3"/>
  </si>
  <si>
    <t xml:space="preserve">  役員等若しくは当該指定の辞退に係る法人でない事業所（当該指定の辞退について相当の理由がある</t>
    <phoneticPr fontId="3"/>
  </si>
  <si>
    <t xml:space="preserve">  った者又は当該指定の辞退に係る法人（当該指定の辞退について相当の理由がある法人を除く。）の</t>
    <phoneticPr fontId="3"/>
  </si>
  <si>
    <t xml:space="preserve">  出に係る法人でない事業所（当該事業の廃止について相当の理由があるものを除く。）の管理者であ</t>
    <phoneticPr fontId="3"/>
  </si>
  <si>
    <t xml:space="preserve">  届出に係る法人（当該事業の廃止について相当の理由がある法人を除く。）の役員等若しくは当該届</t>
    <phoneticPr fontId="3"/>
  </si>
  <si>
    <t xml:space="preserve">  の八の規定による指定の辞退があった場合において、申請者が、同号の通知の日前六十日以内に当該</t>
    <phoneticPr fontId="3"/>
  </si>
  <si>
    <t>七の二　前号に規定する期間内に第七十八条の五第二項の規定による事業の廃止の届出又は第七十八条</t>
  </si>
  <si>
    <t xml:space="preserve">  五年を経過しないものであるとき。</t>
    <phoneticPr fontId="3"/>
  </si>
  <si>
    <t xml:space="preserve">  該指定の辞退について相当の理由がある者を除く。）で、当該届出又は指定の辞退の日から起算して</t>
    <phoneticPr fontId="3"/>
  </si>
  <si>
    <t xml:space="preserve">  止について相当の理由がある者を除く。）又は第七十八条の八の規定による指定の辞退をした者（当</t>
    <phoneticPr fontId="3"/>
  </si>
  <si>
    <t xml:space="preserve">  決定する日までの間に第七十八条の五第二項の規定による事業の廃止の届出をした者（当該事業の廃</t>
    <phoneticPr fontId="3"/>
  </si>
  <si>
    <t xml:space="preserve">  係る行政手続法第十五条の規定による通知があった日から当該処分をする日又は処分をしないことを</t>
    <phoneticPr fontId="3"/>
  </si>
  <si>
    <t>七　申請者が、第七十八条の十（第二号から第五号までを除く。）の規定による指定の取消しの処分に</t>
    <phoneticPr fontId="3"/>
  </si>
  <si>
    <t xml:space="preserve">  とが相当であると認められるものとして厚生労働省令で定めるものに該当する場合を除く。</t>
    <phoneticPr fontId="3"/>
  </si>
  <si>
    <t xml:space="preserve">  が有していた責任の程度を考慮して、この号本文に規定する指定の取消しに該当しないこととするこ</t>
    <phoneticPr fontId="3"/>
  </si>
  <si>
    <t xml:space="preserve">  管理体制の整備についての取組の状況その他の当該事実に関して当該指定地域密着型サービス事業者</t>
    <phoneticPr fontId="3"/>
  </si>
  <si>
    <t xml:space="preserve">  由となった事実及び当該事実の発生を防止するための当該指定地域密着型サービス事業者による業務</t>
    <phoneticPr fontId="3"/>
  </si>
  <si>
    <t xml:space="preserve">  指定の取消しが、指定地域密着型サービス事業者の指定の取消しのうち当該指定の取消しの処分の理</t>
    <phoneticPr fontId="3"/>
  </si>
  <si>
    <t xml:space="preserve">  定により指定を取り消され、その取消しの日から起算して五年を経過していないとき。ただし、当該</t>
    <phoneticPr fontId="3"/>
  </si>
  <si>
    <t xml:space="preserve">  請者と密接な関係を有する者を除く。）が、第七十八条の十（第二号から第五号までを除く。）の規</t>
    <phoneticPr fontId="3"/>
  </si>
  <si>
    <t>六の三　申請者と密接な関係を有する者（地域密着型介護老人福祉施設入所者生活介護に係る指定の申</t>
    <phoneticPr fontId="3"/>
  </si>
  <si>
    <t xml:space="preserve">  ることが相当であると認められるものとして厚生労働省令で定めるものに該当する場合を除く。</t>
    <phoneticPr fontId="3"/>
  </si>
  <si>
    <t xml:space="preserve">  業者が有していた責任の程度を考慮して、この号本文に規定する指定の取消しに該当しないこととす</t>
    <phoneticPr fontId="3"/>
  </si>
  <si>
    <t xml:space="preserve">  業務管理体制の整備についての取組の状況その他の当該事実に関して当該指定地域密着型サービス事</t>
    <phoneticPr fontId="3"/>
  </si>
  <si>
    <t xml:space="preserve">  の理由となった事実及び当該事実の発生を防止するための当該指定地域密着型サービス事業者による</t>
    <phoneticPr fontId="3"/>
  </si>
  <si>
    <t xml:space="preserve">  当該指定の取消しが、指定地域密着型サービス事業者の指定の取消しのうち当該指定の取消しの処分</t>
    <phoneticPr fontId="3"/>
  </si>
  <si>
    <t xml:space="preserve">  者であった者で当該取消しの日から起算して五年を経過しないものを含む。）であるとき。ただし、</t>
    <phoneticPr fontId="3"/>
  </si>
  <si>
    <t xml:space="preserve">  者が法人でない事業所である場合においては、当該通知があった日前六十日以内に当該事業所の管理</t>
    <phoneticPr fontId="3"/>
  </si>
  <si>
    <t xml:space="preserve">  等であった者で当該取消しの日から起算して五年を経過しないものを含み、当該指定を取り消された</t>
    <phoneticPr fontId="3"/>
  </si>
  <si>
    <t xml:space="preserve">  取消しの処分に係る行政手続法第十五条の規定による通知があった日前六十日以内に当該法人の役員</t>
    <phoneticPr fontId="3"/>
  </si>
  <si>
    <t xml:space="preserve">  日から起算して五年を経過しない者（当該指定を取り消された者が法人である場合においては、当該</t>
    <phoneticPr fontId="3"/>
  </si>
  <si>
    <t xml:space="preserve">  又は地域密着型介護老人福祉施設入所者生活介護に係る指定に限る。）を取り消され、その取消しの</t>
    <phoneticPr fontId="3"/>
  </si>
  <si>
    <t xml:space="preserve">  までを除く。）の規定により指定（認知症対応型共同生活介護、地域密着型特定施設入居者生活介護</t>
    <phoneticPr fontId="3"/>
  </si>
  <si>
    <t xml:space="preserve">  老人福祉施設入所者生活介護に係る指定の申請者に限る。）が、第七十八条の十（第二号から第五号</t>
    <phoneticPr fontId="3"/>
  </si>
  <si>
    <t>六の二　申請者（認知症対応型共同生活介護、地域密着型特定施設入居者生活介護又は地域密着型介護</t>
  </si>
  <si>
    <t xml:space="preserve">  あった者で当該取消しの日から起算して五年を経過しないものを含む。）であるとき。ただし、当該</t>
    <phoneticPr fontId="3"/>
  </si>
  <si>
    <t xml:space="preserve">  法人でない事業所である場合においては、当該通知があった日前六十日以内に当該事業所の管理者で</t>
    <phoneticPr fontId="3"/>
  </si>
  <si>
    <t xml:space="preserve">  あった者で当該取消しの日から起算して五年を経過しないものを含み、当該指定を取り消された者が</t>
    <phoneticPr fontId="3"/>
  </si>
  <si>
    <t xml:space="preserve">  しの処分に係る行政手続法第十五条の規定による通知があった日前六十日以内に当該法人の役員等で</t>
    <phoneticPr fontId="3"/>
  </si>
  <si>
    <t xml:space="preserve">  ら起算して五年を経過しない者（当該指定を取り消された者が法人である場合においては、当該取消</t>
    <phoneticPr fontId="3"/>
  </si>
  <si>
    <t xml:space="preserve">  地域密着型介護老人福祉施設入所者生活介護に係る指定を除く。）を取り消され、その取消しの日か</t>
    <phoneticPr fontId="3"/>
  </si>
  <si>
    <t xml:space="preserve">  を除く。）の規定により指定（認知症対応型共同生活介護、地域密着型特定施設入居者生活介護又は</t>
    <phoneticPr fontId="3"/>
  </si>
  <si>
    <t xml:space="preserve">  福祉施設入所者生活介護に係る指定の申請者を除く。）が、第七十八条の十（第二号から第五号まで</t>
    <phoneticPr fontId="3"/>
  </si>
  <si>
    <t>六　申請者（認知症対応型共同生活介護、地域密着型特定施設入居者生活介護又は地域密着型介護老人</t>
  </si>
  <si>
    <t xml:space="preserve">  当該処分を受けた日以降に納期限の到来した保険料等の全てを引き続き滞納している者であるとき。</t>
    <phoneticPr fontId="3"/>
  </si>
  <si>
    <t xml:space="preserve">  に基づく滞納処分を受け、かつ、当該処分を受けた日から正当な理由なく三月以上の期間にわたり、</t>
    <phoneticPr fontId="3"/>
  </si>
  <si>
    <t>五の三　申請者が、保険料等について、当該申請をした日の前日までに、納付義務を定めた法律の規定</t>
  </si>
  <si>
    <t xml:space="preserve">  の執行を終わり、又は執行を受けることがなくなるまでの者であるとき。</t>
    <phoneticPr fontId="3"/>
  </si>
  <si>
    <t>五の二　申請者が、労働に関する法律の規定であって政令で定めるものにより罰金の刑に処せられ、そ</t>
  </si>
  <si>
    <t xml:space="preserve">  より罰金の刑に処せられ、その執行を終わり、又は執行を受けることがなくなるまでの者であるとき。</t>
    <phoneticPr fontId="3"/>
  </si>
  <si>
    <t>五　申請者が、この法律その他国民の保健医療若しくは福祉に関する法律で政令で定めるものの規定に</t>
    <phoneticPr fontId="3"/>
  </si>
  <si>
    <t>　での者であるとき。</t>
    <phoneticPr fontId="2"/>
  </si>
  <si>
    <t>四の二　申請者が、禁錮以上の刑に処せられ、その執行を終わり、又は執行を受けることがなくなるま</t>
    <rPh sb="0" eb="1">
      <t>４</t>
    </rPh>
    <rPh sb="2" eb="3">
      <t>２</t>
    </rPh>
    <phoneticPr fontId="2"/>
  </si>
  <si>
    <t xml:space="preserve">  この条において「所在地市町村長」という。）の同意を得ていないとき。</t>
    <phoneticPr fontId="3"/>
  </si>
  <si>
    <t>四　当該申請に係る事業所が当該市町村の区域の外にある場合であって、その所在地の市町村長（以下</t>
  </si>
  <si>
    <t xml:space="preserve">  とき。</t>
    <phoneticPr fontId="3"/>
  </si>
  <si>
    <t xml:space="preserve">  運営に関する基準に従って適正な地域密着型サービス事業の運営をすることができないと認められる</t>
    <phoneticPr fontId="3"/>
  </si>
  <si>
    <t>三　申請者が、第七十八条の四第二項又は第五項に規定する指定地域密着型サービスの事業の設備及び</t>
  </si>
  <si>
    <t xml:space="preserve">  サービスに従事する従業者に関する基準を満たしていないとき。</t>
    <phoneticPr fontId="3"/>
  </si>
  <si>
    <t xml:space="preserve">  例で定める基準若しくは同項の市町村の条例で定める員数又は同条第五項に規定する指定地域密着型</t>
    <phoneticPr fontId="3"/>
  </si>
  <si>
    <t>二　当該申請に係る事業所の従業者の知識及び技能並びに人員が、第七十八条の四第一項の市町村の条</t>
    <phoneticPr fontId="3"/>
  </si>
  <si>
    <t>【介護保険法第７８条の２第４項】</t>
    <phoneticPr fontId="3"/>
  </si>
  <si>
    <t>記</t>
    <rPh sb="0" eb="1">
      <t>キ</t>
    </rPh>
    <phoneticPr fontId="3"/>
  </si>
  <si>
    <t>申請者が下記のいずれにも該当しないものであることを誓約します。</t>
    <rPh sb="0" eb="3">
      <t>シンセイシャ</t>
    </rPh>
    <rPh sb="4" eb="6">
      <t>カキ</t>
    </rPh>
    <rPh sb="12" eb="14">
      <t>ガイトウ</t>
    </rPh>
    <rPh sb="25" eb="27">
      <t>セイヤク</t>
    </rPh>
    <phoneticPr fontId="3"/>
  </si>
  <si>
    <t>（代表者の役職・氏名）</t>
    <rPh sb="1" eb="3">
      <t>ダイヒョウ</t>
    </rPh>
    <rPh sb="3" eb="4">
      <t>シャ</t>
    </rPh>
    <rPh sb="5" eb="7">
      <t>ヤクショク</t>
    </rPh>
    <rPh sb="8" eb="10">
      <t>シメイ</t>
    </rPh>
    <phoneticPr fontId="2"/>
  </si>
  <si>
    <t xml:space="preserve">申請者 </t>
    <rPh sb="0" eb="3">
      <t>シンセイシャ</t>
    </rPh>
    <phoneticPr fontId="3"/>
  </si>
  <si>
    <t>（名称）</t>
    <rPh sb="1" eb="2">
      <t>ナ</t>
    </rPh>
    <rPh sb="2" eb="3">
      <t>ショウ</t>
    </rPh>
    <phoneticPr fontId="3"/>
  </si>
  <si>
    <t>秦野市長</t>
    <rPh sb="0" eb="4">
      <t>ハダノシチョウ</t>
    </rPh>
    <phoneticPr fontId="3"/>
  </si>
  <si>
    <t>（宛先）</t>
    <rPh sb="1" eb="3">
      <t>アテサキ</t>
    </rPh>
    <phoneticPr fontId="3"/>
  </si>
  <si>
    <t>令和　　年　　月　　日　　</t>
    <rPh sb="0" eb="2">
      <t>レイワ</t>
    </rPh>
    <rPh sb="4" eb="5">
      <t>ネン</t>
    </rPh>
    <rPh sb="7" eb="8">
      <t>ガツ</t>
    </rPh>
    <rPh sb="10" eb="11">
      <t>ニチ</t>
    </rPh>
    <phoneticPr fontId="3"/>
  </si>
  <si>
    <t>介護保険法第１１５条の１２第２項各の規定に該当しない旨の誓約書</t>
    <rPh sb="0" eb="2">
      <t>カイゴ</t>
    </rPh>
    <rPh sb="2" eb="4">
      <t>ホケン</t>
    </rPh>
    <rPh sb="4" eb="5">
      <t>ホウ</t>
    </rPh>
    <rPh sb="5" eb="6">
      <t>ダイ</t>
    </rPh>
    <rPh sb="9" eb="10">
      <t>ジョウ</t>
    </rPh>
    <rPh sb="13" eb="14">
      <t>ダイ</t>
    </rPh>
    <rPh sb="15" eb="16">
      <t>コウ</t>
    </rPh>
    <rPh sb="16" eb="17">
      <t>カク</t>
    </rPh>
    <rPh sb="18" eb="20">
      <t>キテイ</t>
    </rPh>
    <rPh sb="21" eb="23">
      <t>ガイトウ</t>
    </rPh>
    <rPh sb="26" eb="27">
      <t>ムネ</t>
    </rPh>
    <rPh sb="28" eb="31">
      <t>セイヤクショ</t>
    </rPh>
    <phoneticPr fontId="3"/>
  </si>
  <si>
    <t>介護保険法第７８条の２第４項各号の規定に該当しない旨の誓約書</t>
    <rPh sb="0" eb="2">
      <t>カイゴ</t>
    </rPh>
    <rPh sb="2" eb="4">
      <t>ホケン</t>
    </rPh>
    <rPh sb="4" eb="5">
      <t>ホウ</t>
    </rPh>
    <rPh sb="5" eb="6">
      <t>ダイ</t>
    </rPh>
    <rPh sb="8" eb="9">
      <t>ジョウ</t>
    </rPh>
    <rPh sb="11" eb="12">
      <t>ダイ</t>
    </rPh>
    <rPh sb="13" eb="14">
      <t>コウ</t>
    </rPh>
    <rPh sb="14" eb="15">
      <t>カク</t>
    </rPh>
    <rPh sb="15" eb="16">
      <t>ゴウ</t>
    </rPh>
    <rPh sb="17" eb="19">
      <t>キテイ</t>
    </rPh>
    <rPh sb="20" eb="22">
      <t>ガイトウ</t>
    </rPh>
    <rPh sb="25" eb="26">
      <t>ムネ</t>
    </rPh>
    <rPh sb="27" eb="30">
      <t>セイヤクショ</t>
    </rPh>
    <phoneticPr fontId="3"/>
  </si>
  <si>
    <t>（参考様式６）</t>
    <rPh sb="1" eb="3">
      <t>サンコウ</t>
    </rPh>
    <rPh sb="3" eb="5">
      <t>ヨウシキ</t>
    </rPh>
    <phoneticPr fontId="3"/>
  </si>
  <si>
    <r>
      <t>(管理者の責務)（注）下線部分は準用に伴う読替え
　第24条　</t>
    </r>
    <r>
      <rPr>
        <u/>
        <sz val="10"/>
        <rFont val="ＭＳ 明朝"/>
        <family val="1"/>
        <charset val="128"/>
      </rPr>
      <t>指定介護予防認知症対応型共同生活介護事業所</t>
    </r>
    <r>
      <rPr>
        <sz val="10"/>
        <rFont val="ＭＳ 明朝"/>
        <family val="1"/>
        <charset val="128"/>
      </rPr>
      <t>の管理者は、</t>
    </r>
    <r>
      <rPr>
        <u/>
        <sz val="10"/>
        <rFont val="ＭＳ 明朝"/>
        <family val="1"/>
        <charset val="128"/>
      </rPr>
      <t>指定介護予防認知症対応型共同生活介護事業所</t>
    </r>
    <r>
      <rPr>
        <sz val="10"/>
        <rFont val="ＭＳ 明朝"/>
        <family val="1"/>
        <charset val="128"/>
      </rPr>
      <t>の従業者の管理及び</t>
    </r>
    <r>
      <rPr>
        <u/>
        <sz val="10"/>
        <rFont val="ＭＳ 明朝"/>
        <family val="1"/>
        <charset val="128"/>
      </rPr>
      <t>指定介護予防認知症対応型共同生活介護</t>
    </r>
    <r>
      <rPr>
        <sz val="10"/>
        <rFont val="ＭＳ 明朝"/>
        <family val="1"/>
        <charset val="128"/>
      </rPr>
      <t>の利用の申込みに係る調整、業務の実施状況の把握その他の管理を一元的に行うものとする。
2　</t>
    </r>
    <r>
      <rPr>
        <u/>
        <sz val="10"/>
        <rFont val="ＭＳ 明朝"/>
        <family val="1"/>
        <charset val="128"/>
      </rPr>
      <t>指定介護予防認知症対応型共同生活介護事業所</t>
    </r>
    <r>
      <rPr>
        <sz val="10"/>
        <rFont val="ＭＳ 明朝"/>
        <family val="1"/>
        <charset val="128"/>
      </rPr>
      <t>の管理者は、その</t>
    </r>
    <r>
      <rPr>
        <u/>
        <sz val="10"/>
        <rFont val="ＭＳ 明朝"/>
        <family val="1"/>
        <charset val="128"/>
      </rPr>
      <t>指定介護予防認知症対応型共同生活介護事業所</t>
    </r>
    <r>
      <rPr>
        <sz val="10"/>
        <rFont val="ＭＳ 明朝"/>
        <family val="1"/>
        <charset val="128"/>
      </rPr>
      <t>の従業者にこの節の規定(※)を遵守させるため必要な指揮命令を行うものとする。
※　「この節の規定」とは、第4章(介護予防認知症対応型共同生活介護)第3節  運営に関する基準(秦野市介護保険に係る指定地域密着型介護予防サービス事業に関する条例施行規則の第71条から第82条まで)を指します。</t>
    </r>
    <phoneticPr fontId="2"/>
  </si>
  <si>
    <t>　第68条　指定介護予防認知症対応型共同生活介護事業者は、共同生活住居ごとに専らその職務に従事する常勤の管理者を置かなければならない。ただし、共同生活住居の管理上支障がないときは、その共同生活住居の他の職務に従事し、又は同一敷地内にある他の事業所、施設等若しくは併設する指定小規模多機能型居宅介護事業所の職務に従事することができるものとする。
2　前項本文の規定にかかわらず、共同生活住居の管理上支障がない場合は、サテライト型指定介護予防認知症対応型共同生活介護事業所における共同生活住居の管理者は、本体事業所における共同生活住居の管理者をもって充てることができる。
3　共同生活住居の管理者は、適切な指定介護予防認知症対応型共同生活介護を提供するために必要な知識及び経験を有し、特別養護老人ホーム、老人デイサービスセンター、介護老人保健施設、介護医療院、指定認知症対応型共同生活介護事業所等の従業者又は訪問介護員等として、3年以上認知症である者の介護に従事した経験を有する者であって、省令第71条第2項に規定する厚生労働大臣が定める研修を修了しているものでなければならない。</t>
    <phoneticPr fontId="2"/>
  </si>
  <si>
    <t>(管理者)</t>
    <rPh sb="1" eb="4">
      <t>カンリシャ</t>
    </rPh>
    <phoneticPr fontId="2"/>
  </si>
  <si>
    <t>【秦野市介護保険に係る指定地域密着型介護予防サービス事業に関する条例施行規則(平成25年3月18日規則第9号)】</t>
    <rPh sb="45" eb="46">
      <t>ガツ</t>
    </rPh>
    <rPh sb="53" eb="54">
      <t>ゴウ</t>
    </rPh>
    <phoneticPr fontId="3"/>
  </si>
  <si>
    <r>
      <t xml:space="preserve">　第54条の10  </t>
    </r>
    <r>
      <rPr>
        <u/>
        <sz val="10"/>
        <rFont val="ＭＳ 明朝"/>
        <family val="1"/>
        <charset val="128"/>
      </rPr>
      <t>指定認知症対応型共同生活介護事業所</t>
    </r>
    <r>
      <rPr>
        <sz val="10"/>
        <rFont val="ＭＳ 明朝"/>
        <family val="1"/>
        <charset val="128"/>
      </rPr>
      <t>の管理者は、その</t>
    </r>
    <r>
      <rPr>
        <u/>
        <sz val="10"/>
        <rFont val="ＭＳ 明朝"/>
        <family val="1"/>
        <charset val="128"/>
      </rPr>
      <t>指定認知症対応型共同生活介護事業所</t>
    </r>
    <r>
      <rPr>
        <sz val="10"/>
        <rFont val="ＭＳ 明朝"/>
        <family val="1"/>
        <charset val="128"/>
      </rPr>
      <t>の従業者の管理及び</t>
    </r>
    <r>
      <rPr>
        <u/>
        <sz val="10"/>
        <rFont val="ＭＳ 明朝"/>
        <family val="1"/>
        <charset val="128"/>
      </rPr>
      <t>指定認知症対応型共同生活介護</t>
    </r>
    <r>
      <rPr>
        <sz val="10"/>
        <rFont val="ＭＳ 明朝"/>
        <family val="1"/>
        <charset val="128"/>
      </rPr>
      <t>の利用の申込みに係る調整、業務の実施状況の把握その他の管理を一元的に行うものとする。
2　</t>
    </r>
    <r>
      <rPr>
        <u/>
        <sz val="10"/>
        <rFont val="ＭＳ 明朝"/>
        <family val="1"/>
        <charset val="128"/>
      </rPr>
      <t>指定認知症対応型共同生活介護事業所</t>
    </r>
    <r>
      <rPr>
        <sz val="10"/>
        <rFont val="ＭＳ 明朝"/>
        <family val="1"/>
        <charset val="128"/>
      </rPr>
      <t>の管理者は、その</t>
    </r>
    <r>
      <rPr>
        <u/>
        <sz val="10"/>
        <rFont val="ＭＳ 明朝"/>
        <family val="1"/>
        <charset val="128"/>
      </rPr>
      <t>指定認知症対応型共同生活介護事業所</t>
    </r>
    <r>
      <rPr>
        <sz val="10"/>
        <rFont val="ＭＳ 明朝"/>
        <family val="1"/>
        <charset val="128"/>
      </rPr>
      <t>の従業者にこの節の規定（※）を遵守させるため必要な指揮命令を行うものとする。
※「この節の規定」とは、第6章(認知症対応型共同生活介護)第3節  運営に関する基準(秦野市介護保険に係る指定地域密着型サービス事業に関する条例施行規則の第106条から第120条まで）を指します。</t>
    </r>
    <phoneticPr fontId="2"/>
  </si>
  <si>
    <t>(管理者の責務)（注）下線部分は準用に伴う読替え</t>
    <phoneticPr fontId="2"/>
  </si>
  <si>
    <t>　第103条　指定認知症対応型共同生活介護事業者は、共同生活住居ごとに専らその職務に従事する常勤の管理者を置かなければならない。ただし、共同生活住居の管理上支障がないときは、その共同生活住居の他の職務に従事し、又は同一敷地内にある他の事業所、施設等若しくは併設する指定小規模多機能型居宅介護事業所若しくは指定看護小規模多機能型居宅介護事業所の職務に従事することができるものとする。
2　前項本文の規定にかかわらず、共同生活住居の管理上支障がない場合は、サテライト型指定認知症対応型共同生活介護事業所における共同生活住居の管理者は、本体事業所における共同生活住居の管理者をもって充てることができる。
3　共同生活住居の管理者は、適切な指定認知症対応型共同生活介護を提供するために必要な知識及び経験を有し、特別養護老人ホーム、老人デイサービスセンター、介護老人保健施設、介護医療院、指定認知症対応型共同生活介護事業所等の従業者又は訪問介護員等として、3年以上認知症である者の介護に従事した経験を有する者であって、省令第91条第2項に規定する厚生労働大臣が定める研修を修了しているものでなければならない。</t>
    <rPh sb="5" eb="6">
      <t>ジョウ</t>
    </rPh>
    <phoneticPr fontId="2"/>
  </si>
  <si>
    <t>(管理者）</t>
    <rPh sb="1" eb="4">
      <t>カンリシャ</t>
    </rPh>
    <phoneticPr fontId="2"/>
  </si>
  <si>
    <t>【秦野市介護保険に係る指定地域密着型サービス事業に関する条例施行規則(平成25年3月18日規則第8号)】</t>
    <rPh sb="41" eb="42">
      <t>ガツ</t>
    </rPh>
    <rPh sb="49" eb="50">
      <t>ゴウ</t>
    </rPh>
    <phoneticPr fontId="3"/>
  </si>
  <si>
    <t>管理者氏名</t>
    <rPh sb="0" eb="3">
      <t>カンリシャ</t>
    </rPh>
    <rPh sb="3" eb="5">
      <t>シメイ</t>
    </rPh>
    <phoneticPr fontId="3"/>
  </si>
  <si>
    <t>事業所名</t>
    <rPh sb="0" eb="3">
      <t>ジギョウショ</t>
    </rPh>
    <rPh sb="3" eb="4">
      <t>メイ</t>
    </rPh>
    <phoneticPr fontId="3"/>
  </si>
  <si>
    <t>事業者名</t>
    <rPh sb="0" eb="3">
      <t>ジギョウシャ</t>
    </rPh>
    <rPh sb="3" eb="4">
      <t>メイ</t>
    </rPh>
    <phoneticPr fontId="3"/>
  </si>
  <si>
    <t>年　　月　　日　　　　　</t>
    <rPh sb="0" eb="1">
      <t>ネン</t>
    </rPh>
    <rPh sb="3" eb="4">
      <t>ゲツ</t>
    </rPh>
    <rPh sb="6" eb="7">
      <t>ニチ</t>
    </rPh>
    <phoneticPr fontId="3"/>
  </si>
  <si>
    <t>　秦野市介護保険に係る指定地域密着型サービス事業に関する条例施行規則（平成25年3月18日規則第8号第8号)第103条及び秦野市介護保険に係る指定地域密着型介護予防サービス事業に関する条例施規則(平成25年3月18日規則第9号)第68条の規定に従い、運営に関する基準を遵守し、当該指定事業所の管理者の責務を適正に果たすことを誓います。</t>
    <rPh sb="39" eb="40">
      <t>ネン</t>
    </rPh>
    <phoneticPr fontId="3"/>
  </si>
  <si>
    <t>指定(介護予防)認知症対応型共同生活介護事業所管理者誓約書</t>
    <phoneticPr fontId="3"/>
  </si>
  <si>
    <t>（参考様式７）</t>
    <rPh sb="1" eb="3">
      <t>サンコウ</t>
    </rPh>
    <rPh sb="3" eb="5">
      <t>ヨウシキ</t>
    </rPh>
    <phoneticPr fontId="3"/>
  </si>
  <si>
    <t>1 「（参考）変更届への標準添付書類一覧」を確認し、必要書類を添付してください。
2  「変更があった事項」の「変更の内容」は、変更前と変更後の内容が具体的にわかるように記入してください。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わかるように入力してください。</t>
    <rPh sb="4" eb="6">
      <t>サンコウ</t>
    </rPh>
    <rPh sb="7" eb="9">
      <t>ヘンコウ</t>
    </rPh>
    <rPh sb="9" eb="10">
      <t>トド</t>
    </rPh>
    <rPh sb="12" eb="14">
      <t>ヒョウジュン</t>
    </rPh>
    <rPh sb="14" eb="16">
      <t>テンプ</t>
    </rPh>
    <rPh sb="16" eb="18">
      <t>ショルイ</t>
    </rPh>
    <rPh sb="18" eb="20">
      <t>イチラン</t>
    </rPh>
    <rPh sb="22" eb="24">
      <t>カクニン</t>
    </rPh>
    <rPh sb="26" eb="28">
      <t>ヒツヨウ</t>
    </rPh>
    <rPh sb="28" eb="30">
      <t>ショルイ</t>
    </rPh>
    <rPh sb="31" eb="33">
      <t>テンプ</t>
    </rPh>
    <rPh sb="126" eb="128">
      <t>ガイトウ</t>
    </rPh>
    <phoneticPr fontId="3"/>
  </si>
  <si>
    <t>介護支援専門員の氏名及びその登録番号</t>
    <phoneticPr fontId="3"/>
  </si>
  <si>
    <t>連携する訪問看護を行う事業所の名称及び所在地</t>
    <phoneticPr fontId="3"/>
  </si>
  <si>
    <t>併設施設の状況等</t>
    <phoneticPr fontId="3"/>
  </si>
  <si>
    <t>本体施設、本体施設との移動経路等</t>
    <rPh sb="0" eb="2">
      <t>ホンタイ</t>
    </rPh>
    <rPh sb="2" eb="4">
      <t>シセツ</t>
    </rPh>
    <rPh sb="5" eb="7">
      <t>ホンタイ</t>
    </rPh>
    <rPh sb="7" eb="9">
      <t>シセツ</t>
    </rPh>
    <rPh sb="11" eb="13">
      <t>イドウ</t>
    </rPh>
    <rPh sb="13" eb="15">
      <t>ケイロ</t>
    </rPh>
    <rPh sb="15" eb="16">
      <t>トウ</t>
    </rPh>
    <phoneticPr fontId="3"/>
  </si>
  <si>
    <t>との連携・支援体制</t>
    <phoneticPr fontId="3"/>
  </si>
  <si>
    <t>介護老人福祉施設、介護老人保健施設、病院等</t>
    <phoneticPr fontId="3"/>
  </si>
  <si>
    <t>事業所の種別等</t>
    <rPh sb="6" eb="7">
      <t>トウ</t>
    </rPh>
    <phoneticPr fontId="3"/>
  </si>
  <si>
    <t>協力医療機関（病院）・協力歯科医療機関</t>
    <phoneticPr fontId="3"/>
  </si>
  <si>
    <t>運営規程</t>
    <phoneticPr fontId="3"/>
  </si>
  <si>
    <t>（変更後）</t>
    <rPh sb="1" eb="3">
      <t>ヘンコウ</t>
    </rPh>
    <rPh sb="3" eb="4">
      <t>ゴ</t>
    </rPh>
    <phoneticPr fontId="3"/>
  </si>
  <si>
    <t xml:space="preserve">事業所（施設）の管理者の氏名、生年月日及び住所
</t>
    <phoneticPr fontId="3"/>
  </si>
  <si>
    <t>事業所（施設）の建物の構造、専用区画等</t>
    <phoneticPr fontId="3"/>
  </si>
  <si>
    <t>共生型サービスの該当有無</t>
    <phoneticPr fontId="3"/>
  </si>
  <si>
    <t>（この事業に関するものに限る。）</t>
    <phoneticPr fontId="3"/>
  </si>
  <si>
    <t>登記事項証明書・条例等</t>
    <rPh sb="0" eb="2">
      <t>トウキ</t>
    </rPh>
    <rPh sb="2" eb="4">
      <t>ジコウ</t>
    </rPh>
    <rPh sb="4" eb="7">
      <t>ショウメイショ</t>
    </rPh>
    <rPh sb="8" eb="11">
      <t>ジョウレイナド</t>
    </rPh>
    <phoneticPr fontId="3"/>
  </si>
  <si>
    <t>代表者（開設者）の氏名、生年月日及び住所</t>
    <rPh sb="0" eb="3">
      <t>ダイヒョウシャ</t>
    </rPh>
    <rPh sb="4" eb="6">
      <t>カイセツ</t>
    </rPh>
    <rPh sb="6" eb="7">
      <t>シャ</t>
    </rPh>
    <rPh sb="9" eb="11">
      <t>シメイ</t>
    </rPh>
    <rPh sb="12" eb="14">
      <t>セイネン</t>
    </rPh>
    <rPh sb="14" eb="16">
      <t>ガッピ</t>
    </rPh>
    <rPh sb="16" eb="17">
      <t>オヨ</t>
    </rPh>
    <rPh sb="18" eb="20">
      <t>ジュウショ</t>
    </rPh>
    <phoneticPr fontId="3"/>
  </si>
  <si>
    <t>法人等の種類</t>
    <phoneticPr fontId="3"/>
  </si>
  <si>
    <t>主たる事務所の所在地</t>
    <rPh sb="0" eb="1">
      <t>オモ</t>
    </rPh>
    <rPh sb="3" eb="5">
      <t>ジム</t>
    </rPh>
    <rPh sb="5" eb="6">
      <t>ショ</t>
    </rPh>
    <rPh sb="7" eb="10">
      <t>ショザイチ</t>
    </rPh>
    <phoneticPr fontId="3"/>
  </si>
  <si>
    <t>申請者の名称</t>
    <rPh sb="0" eb="3">
      <t>シンセイシャ</t>
    </rPh>
    <rPh sb="4" eb="6">
      <t>メイショウ</t>
    </rPh>
    <phoneticPr fontId="3"/>
  </si>
  <si>
    <t>事業所（施設）の所在地</t>
    <rPh sb="0" eb="3">
      <t>ジギョウショ</t>
    </rPh>
    <rPh sb="4" eb="6">
      <t>シセツ</t>
    </rPh>
    <rPh sb="8" eb="11">
      <t>ショザイチ</t>
    </rPh>
    <phoneticPr fontId="3"/>
  </si>
  <si>
    <t>（変更前）</t>
    <rPh sb="1" eb="3">
      <t>ヘンコウ</t>
    </rPh>
    <rPh sb="3" eb="4">
      <t>マエ</t>
    </rPh>
    <phoneticPr fontId="3"/>
  </si>
  <si>
    <t>事業所（施設）の名称</t>
    <rPh sb="0" eb="3">
      <t>ジギョウショ</t>
    </rPh>
    <rPh sb="4" eb="6">
      <t>シセツ</t>
    </rPh>
    <rPh sb="8" eb="10">
      <t>メイショウ</t>
    </rPh>
    <phoneticPr fontId="3"/>
  </si>
  <si>
    <t>変更の内容</t>
    <rPh sb="0" eb="2">
      <t>ヘンコウ</t>
    </rPh>
    <rPh sb="3" eb="5">
      <t>ナイヨウ</t>
    </rPh>
    <phoneticPr fontId="3"/>
  </si>
  <si>
    <t>変更があった事項（該当に○）</t>
    <rPh sb="0" eb="2">
      <t>ヘンコウ</t>
    </rPh>
    <rPh sb="6" eb="8">
      <t>ジコウ</t>
    </rPh>
    <rPh sb="9" eb="11">
      <t>ガイトウ</t>
    </rPh>
    <phoneticPr fontId="3"/>
  </si>
  <si>
    <t>日</t>
    <rPh sb="0" eb="1">
      <t>ヒ</t>
    </rPh>
    <phoneticPr fontId="3"/>
  </si>
  <si>
    <t>月</t>
    <rPh sb="0" eb="1">
      <t>ガツ</t>
    </rPh>
    <phoneticPr fontId="3"/>
  </si>
  <si>
    <t>年</t>
    <rPh sb="0" eb="1">
      <t>ネン</t>
    </rPh>
    <phoneticPr fontId="3"/>
  </si>
  <si>
    <t>変更年月日</t>
    <rPh sb="0" eb="2">
      <t>ヘンコウ</t>
    </rPh>
    <rPh sb="2" eb="5">
      <t>ネンガッピ</t>
    </rPh>
    <phoneticPr fontId="3"/>
  </si>
  <si>
    <t>サービスの種類</t>
    <rPh sb="5" eb="7">
      <t>シュルイ</t>
    </rPh>
    <phoneticPr fontId="3"/>
  </si>
  <si>
    <t>名称</t>
    <rPh sb="0" eb="2">
      <t>メイショウ</t>
    </rPh>
    <phoneticPr fontId="3"/>
  </si>
  <si>
    <t>指定内容を変更した事業所等</t>
    <rPh sb="0" eb="2">
      <t>シテイ</t>
    </rPh>
    <rPh sb="2" eb="4">
      <t>ナイヨウ</t>
    </rPh>
    <rPh sb="5" eb="7">
      <t>ヘンコウ</t>
    </rPh>
    <rPh sb="9" eb="12">
      <t>ジギョウショ</t>
    </rPh>
    <rPh sb="12" eb="13">
      <t>トウ</t>
    </rPh>
    <phoneticPr fontId="3"/>
  </si>
  <si>
    <t>介護保険事業所番号</t>
    <rPh sb="0" eb="2">
      <t>カイゴ</t>
    </rPh>
    <rPh sb="2" eb="4">
      <t>ホケン</t>
    </rPh>
    <rPh sb="4" eb="7">
      <t>ジギョウショ</t>
    </rPh>
    <rPh sb="6" eb="7">
      <t>ショ</t>
    </rPh>
    <rPh sb="7" eb="9">
      <t>バンゴウ</t>
    </rPh>
    <phoneticPr fontId="3"/>
  </si>
  <si>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3"/>
  </si>
  <si>
    <t>代表者職名・氏名</t>
  </si>
  <si>
    <t>届出者</t>
    <rPh sb="0" eb="2">
      <t>トドケデ</t>
    </rPh>
    <rPh sb="2" eb="3">
      <t>シャ</t>
    </rPh>
    <phoneticPr fontId="3"/>
  </si>
  <si>
    <t>変更届出書</t>
    <rPh sb="0" eb="2">
      <t>ヘンコウ</t>
    </rPh>
    <rPh sb="2" eb="4">
      <t>トドケデ</t>
    </rPh>
    <rPh sb="4" eb="5">
      <t>ショ</t>
    </rPh>
    <phoneticPr fontId="3"/>
  </si>
  <si>
    <t>第５号様式（第５条関係）</t>
    <rPh sb="6" eb="7">
      <t>ダイ</t>
    </rPh>
    <rPh sb="8" eb="9">
      <t>ジョウ</t>
    </rPh>
    <rPh sb="9" eb="11">
      <t>カンケイ</t>
    </rPh>
    <phoneticPr fontId="3"/>
  </si>
</sst>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76" formatCode="0.0"/>
    <numFmt numFmtId="177" formatCode="h:mm;@"/>
    <numFmt numFmtId="178" formatCode="#,##0.0#"/>
    <numFmt numFmtId="179" formatCode="yyyy&quot;年&quot;m&quot;月&quot;d&quot;日&quot;;@"/>
  </numFmts>
  <fonts count="49">
    <font>
      <sz val="11"/>
      <color theme="1"/>
      <name val="游ゴシック"/>
      <family val="2"/>
      <charset val="128"/>
      <scheme val="minor"/>
    </font>
    <font>
      <sz val="14"/>
      <name val="HGSｺﾞｼｯｸM"/>
      <family val="3"/>
      <charset val="128"/>
    </font>
    <font>
      <sz val="6"/>
      <name val="游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2"/>
      <name val="HGSｺﾞｼｯｸE"/>
      <family val="3"/>
      <charset val="128"/>
    </font>
    <font>
      <b/>
      <sz val="14"/>
      <name val="HGSｺﾞｼｯｸM"/>
      <family val="3"/>
      <charset val="128"/>
    </font>
    <font>
      <sz val="16"/>
      <name val="HGSｺﾞｼｯｸM"/>
      <family val="3"/>
      <charset val="128"/>
    </font>
    <font>
      <b/>
      <sz val="16"/>
      <name val="HGSｺﾞｼｯｸM"/>
      <family val="3"/>
      <charset val="128"/>
    </font>
    <font>
      <sz val="10"/>
      <name val="HGSｺﾞｼｯｸM"/>
      <family val="3"/>
      <charset val="128"/>
    </font>
    <font>
      <b/>
      <sz val="12"/>
      <name val="HGSｺﾞｼｯｸM"/>
      <family val="3"/>
      <charset val="128"/>
    </font>
    <font>
      <u/>
      <sz val="12"/>
      <name val="HGSｺﾞｼｯｸE"/>
      <family val="3"/>
      <charset val="128"/>
    </font>
    <font>
      <b/>
      <sz val="16"/>
      <name val="ＭＳ Ｐゴシック"/>
      <family val="3"/>
      <charset val="128"/>
    </font>
    <font>
      <b/>
      <sz val="12"/>
      <color rgb="FFFF0000"/>
      <name val="HGSｺﾞｼｯｸM"/>
      <family val="3"/>
      <charset val="128"/>
    </font>
    <font>
      <sz val="11"/>
      <color theme="1"/>
      <name val="游ゴシック"/>
      <family val="2"/>
      <charset val="128"/>
      <scheme val="minor"/>
    </font>
    <font>
      <b/>
      <sz val="16"/>
      <color rgb="FFFF0000"/>
      <name val="游ゴシック"/>
      <family val="2"/>
      <charset val="128"/>
      <scheme val="minor"/>
    </font>
    <font>
      <sz val="16"/>
      <color theme="1"/>
      <name val="游ゴシック"/>
      <family val="3"/>
      <charset val="128"/>
      <scheme val="minor"/>
    </font>
    <font>
      <sz val="16"/>
      <color rgb="FFFF0000"/>
      <name val="游ゴシック"/>
      <family val="3"/>
      <charset val="128"/>
      <scheme val="minor"/>
    </font>
    <font>
      <sz val="16"/>
      <name val="游ゴシック"/>
      <family val="3"/>
      <charset val="128"/>
      <scheme val="minor"/>
    </font>
    <font>
      <sz val="14"/>
      <color theme="1"/>
      <name val="游ゴシック"/>
      <family val="3"/>
      <charset val="128"/>
      <scheme val="minor"/>
    </font>
    <font>
      <b/>
      <sz val="14"/>
      <color rgb="FFFF0000"/>
      <name val="HGSｺﾞｼｯｸM"/>
      <family val="3"/>
      <charset val="128"/>
    </font>
    <font>
      <sz val="16"/>
      <color theme="1"/>
      <name val="游ゴシック"/>
      <family val="2"/>
      <charset val="128"/>
      <scheme val="minor"/>
    </font>
    <font>
      <sz val="11"/>
      <name val="ＭＳ Ｐゴシック"/>
      <family val="3"/>
      <charset val="128"/>
    </font>
    <font>
      <sz val="10"/>
      <name val="ＭＳ Ｐゴシック"/>
      <family val="3"/>
      <charset val="128"/>
    </font>
    <font>
      <b/>
      <sz val="11"/>
      <name val="ＭＳ Ｐゴシック"/>
      <family val="3"/>
      <charset val="128"/>
    </font>
    <font>
      <b/>
      <sz val="10"/>
      <name val="ＭＳ Ｐゴシック"/>
      <family val="3"/>
      <charset val="128"/>
    </font>
    <font>
      <b/>
      <sz val="14"/>
      <name val="ＭＳ Ｐゴシック"/>
      <family val="3"/>
      <charset val="128"/>
    </font>
    <font>
      <sz val="12"/>
      <name val="ＭＳ Ｐゴシック"/>
      <family val="3"/>
      <charset val="128"/>
    </font>
    <font>
      <sz val="10"/>
      <color rgb="FF000000"/>
      <name val="Times New Roman"/>
      <family val="1"/>
    </font>
    <font>
      <sz val="10"/>
      <color rgb="FF000000"/>
      <name val="游ゴシック"/>
      <family val="3"/>
      <charset val="128"/>
      <scheme val="minor"/>
    </font>
    <font>
      <sz val="10"/>
      <name val="游ゴシック"/>
      <family val="3"/>
      <charset val="128"/>
      <scheme val="minor"/>
    </font>
    <font>
      <sz val="10.5"/>
      <name val="游ゴシック"/>
      <family val="3"/>
      <charset val="128"/>
      <scheme val="minor"/>
    </font>
    <font>
      <sz val="9"/>
      <name val="游ゴシック"/>
      <family val="3"/>
      <charset val="128"/>
      <scheme val="minor"/>
    </font>
    <font>
      <sz val="10.5"/>
      <name val="ＭＳ Ｐゴシック"/>
      <family val="3"/>
      <charset val="128"/>
    </font>
    <font>
      <b/>
      <sz val="12"/>
      <name val="游ゴシック"/>
      <family val="3"/>
      <charset val="128"/>
      <scheme val="minor"/>
    </font>
    <font>
      <sz val="9"/>
      <color rgb="FF000000"/>
      <name val="Meiryo UI"/>
      <family val="3"/>
      <charset val="128"/>
    </font>
    <font>
      <sz val="11"/>
      <color rgb="FF000000"/>
      <name val="游ゴシック"/>
      <family val="3"/>
      <charset val="128"/>
      <scheme val="minor"/>
    </font>
    <font>
      <sz val="9"/>
      <color rgb="FF000000"/>
      <name val="游ゴシック"/>
      <family val="3"/>
      <charset val="128"/>
      <scheme val="minor"/>
    </font>
    <font>
      <sz val="11"/>
      <name val="游ゴシック"/>
      <family val="3"/>
      <charset val="128"/>
      <scheme val="minor"/>
    </font>
    <font>
      <sz val="12"/>
      <name val="ＭＳ 明朝"/>
      <family val="1"/>
      <charset val="128"/>
    </font>
    <font>
      <sz val="10"/>
      <name val="ＭＳ 明朝"/>
      <family val="1"/>
      <charset val="128"/>
    </font>
    <font>
      <u/>
      <sz val="11"/>
      <color theme="10"/>
      <name val="ＭＳ Ｐゴシック"/>
      <family val="3"/>
      <charset val="128"/>
    </font>
    <font>
      <sz val="11"/>
      <name val="ＭＳ 明朝"/>
      <family val="1"/>
      <charset val="128"/>
    </font>
    <font>
      <b/>
      <sz val="11"/>
      <name val="ＭＳ 明朝"/>
      <family val="1"/>
      <charset val="128"/>
    </font>
    <font>
      <u/>
      <sz val="10"/>
      <name val="ＭＳ 明朝"/>
      <family val="1"/>
      <charset val="128"/>
    </font>
    <font>
      <sz val="8"/>
      <name val="ＭＳ 明朝"/>
      <family val="1"/>
      <charset val="128"/>
    </font>
    <font>
      <sz val="10"/>
      <name val="ＭＳ Ｐ明朝"/>
      <family val="1"/>
      <charset val="128"/>
    </font>
    <font>
      <sz val="9"/>
      <name val="ＭＳ Ｐ明朝"/>
      <family val="1"/>
      <charset val="128"/>
    </font>
  </fonts>
  <fills count="10">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FFCCFF"/>
        <bgColor indexed="64"/>
      </patternFill>
    </fill>
    <fill>
      <patternFill patternType="solid">
        <fgColor rgb="FFCCFFCC"/>
        <bgColor indexed="64"/>
      </patternFill>
    </fill>
    <fill>
      <patternFill patternType="solid">
        <fgColor theme="4" tint="0.79998168889431442"/>
        <bgColor indexed="64"/>
      </patternFill>
    </fill>
    <fill>
      <patternFill patternType="solid">
        <fgColor theme="4" tint="0.79998168889431442"/>
        <bgColor rgb="FF000000"/>
      </patternFill>
    </fill>
    <fill>
      <patternFill patternType="solid">
        <fgColor theme="0" tint="-0.14999847407452621"/>
        <bgColor indexed="64"/>
      </patternFill>
    </fill>
  </fills>
  <borders count="184">
    <border>
      <left/>
      <right/>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style="double">
        <color indexed="64"/>
      </left>
      <right/>
      <top style="medium">
        <color indexed="64"/>
      </top>
      <bottom/>
      <diagonal/>
    </border>
    <border>
      <left style="double">
        <color indexed="64"/>
      </left>
      <right/>
      <top/>
      <bottom/>
      <diagonal/>
    </border>
    <border>
      <left style="double">
        <color indexed="64"/>
      </left>
      <right/>
      <top/>
      <bottom style="medium">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dotted">
        <color indexed="64"/>
      </bottom>
      <diagonal/>
    </border>
    <border>
      <left style="thin">
        <color indexed="64"/>
      </left>
      <right style="thin">
        <color indexed="64"/>
      </right>
      <top/>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style="dotted">
        <color indexed="64"/>
      </top>
      <bottom style="thin">
        <color indexed="64"/>
      </bottom>
      <diagonal/>
    </border>
    <border>
      <left style="thin">
        <color indexed="64"/>
      </left>
      <right style="thin">
        <color indexed="64"/>
      </right>
      <top style="thin">
        <color indexed="64"/>
      </top>
      <bottom/>
      <diagonal/>
    </border>
    <border>
      <left/>
      <right/>
      <top/>
      <bottom style="dashDot">
        <color indexed="64"/>
      </bottom>
      <diagonal/>
    </border>
    <border>
      <left style="thin">
        <color indexed="64"/>
      </left>
      <right/>
      <top/>
      <bottom style="dashDot">
        <color indexed="64"/>
      </bottom>
      <diagonal/>
    </border>
    <border>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right/>
      <top style="dotted">
        <color indexed="64"/>
      </top>
      <bottom style="dotted">
        <color indexed="64"/>
      </bottom>
      <diagonal/>
    </border>
    <border>
      <left style="thin">
        <color indexed="64"/>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dotted">
        <color indexed="64"/>
      </top>
      <bottom style="thin">
        <color indexed="64"/>
      </bottom>
      <diagonal/>
    </border>
    <border>
      <left/>
      <right/>
      <top style="thin">
        <color indexed="64"/>
      </top>
      <bottom style="dotted">
        <color indexed="64"/>
      </bottom>
      <diagonal/>
    </border>
    <border>
      <left style="thin">
        <color indexed="64"/>
      </left>
      <right style="double">
        <color indexed="64"/>
      </right>
      <top style="dotted">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double">
        <color indexed="64"/>
      </right>
      <top style="medium">
        <color indexed="64"/>
      </top>
      <bottom style="dotted">
        <color indexed="64"/>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right style="medium">
        <color indexed="64"/>
      </right>
      <top style="dotted">
        <color indexed="64"/>
      </top>
      <bottom style="dotted">
        <color indexed="64"/>
      </bottom>
      <diagonal/>
    </border>
    <border>
      <left/>
      <right style="medium">
        <color indexed="64"/>
      </right>
      <top/>
      <bottom style="dashDot">
        <color indexed="64"/>
      </bottom>
      <diagonal/>
    </border>
    <border>
      <left/>
      <right style="medium">
        <color indexed="64"/>
      </right>
      <top style="dotted">
        <color indexed="64"/>
      </top>
      <bottom style="thin">
        <color indexed="64"/>
      </bottom>
      <diagonal/>
    </border>
    <border>
      <left/>
      <right style="medium">
        <color indexed="64"/>
      </right>
      <top style="thin">
        <color indexed="64"/>
      </top>
      <bottom style="dotted">
        <color indexed="64"/>
      </bottom>
      <diagonal/>
    </border>
    <border>
      <left/>
      <right style="thin">
        <color indexed="64"/>
      </right>
      <top style="medium">
        <color indexed="64"/>
      </top>
      <bottom style="dotted">
        <color indexed="64"/>
      </bottom>
      <diagonal/>
    </border>
    <border>
      <left/>
      <right style="thin">
        <color indexed="64"/>
      </right>
      <top style="dotted">
        <color indexed="64"/>
      </top>
      <bottom style="medium">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diagonalUp="1">
      <left/>
      <right/>
      <top style="medium">
        <color indexed="64"/>
      </top>
      <bottom/>
      <diagonal style="hair">
        <color indexed="64"/>
      </diagonal>
    </border>
    <border diagonalUp="1">
      <left style="double">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diagonalUp="1">
      <left style="double">
        <color indexed="64"/>
      </left>
      <right/>
      <top/>
      <bottom style="thin">
        <color indexed="64"/>
      </bottom>
      <diagonal style="hair">
        <color indexed="64"/>
      </diagonal>
    </border>
    <border diagonalUp="1">
      <left/>
      <right/>
      <top/>
      <bottom style="thin">
        <color indexed="64"/>
      </bottom>
      <diagonal style="hair">
        <color indexed="64"/>
      </diagonal>
    </border>
    <border diagonalUp="1">
      <left style="medium">
        <color indexed="64"/>
      </left>
      <right/>
      <top style="medium">
        <color indexed="64"/>
      </top>
      <bottom/>
      <diagonal style="hair">
        <color indexed="64"/>
      </diagonal>
    </border>
    <border diagonalUp="1">
      <left style="medium">
        <color indexed="64"/>
      </left>
      <right/>
      <top/>
      <bottom/>
      <diagonal style="hair">
        <color indexed="64"/>
      </diagonal>
    </border>
    <border>
      <left style="medium">
        <color indexed="64"/>
      </left>
      <right style="thin">
        <color indexed="64"/>
      </right>
      <top/>
      <bottom/>
      <diagonal/>
    </border>
    <border>
      <left/>
      <right style="medium">
        <color indexed="64"/>
      </right>
      <top style="thin">
        <color rgb="FF000000"/>
      </top>
      <bottom style="medium">
        <color indexed="64"/>
      </bottom>
      <diagonal/>
    </border>
    <border>
      <left/>
      <right/>
      <top style="thin">
        <color rgb="FF000000"/>
      </top>
      <bottom style="medium">
        <color indexed="64"/>
      </bottom>
      <diagonal/>
    </border>
    <border>
      <left style="thin">
        <color rgb="FF000000"/>
      </left>
      <right/>
      <top style="thin">
        <color rgb="FF000000"/>
      </top>
      <bottom style="medium">
        <color indexed="64"/>
      </bottom>
      <diagonal/>
    </border>
    <border>
      <left/>
      <right style="thin">
        <color rgb="FF000000"/>
      </right>
      <top style="thin">
        <color rgb="FF000000"/>
      </top>
      <bottom style="medium">
        <color indexed="64"/>
      </bottom>
      <diagonal/>
    </border>
    <border>
      <left style="medium">
        <color indexed="64"/>
      </left>
      <right/>
      <top style="thin">
        <color rgb="FF000000"/>
      </top>
      <bottom style="medium">
        <color indexed="64"/>
      </bottom>
      <diagonal/>
    </border>
    <border>
      <left/>
      <right style="medium">
        <color indexed="64"/>
      </right>
      <top style="thin">
        <color rgb="FF000000"/>
      </top>
      <bottom style="thin">
        <color rgb="FF000000"/>
      </bottom>
      <diagonal/>
    </border>
    <border>
      <left/>
      <right/>
      <top style="thin">
        <color rgb="FF000000"/>
      </top>
      <bottom style="thin">
        <color rgb="FF000000"/>
      </bottom>
      <diagonal/>
    </border>
    <border>
      <left/>
      <right style="thin">
        <color indexed="64"/>
      </right>
      <top style="thin">
        <color rgb="FF000000"/>
      </top>
      <bottom style="thin">
        <color rgb="FF000000"/>
      </bottom>
      <diagonal/>
    </border>
    <border>
      <left style="medium">
        <color indexed="64"/>
      </left>
      <right/>
      <top style="thin">
        <color rgb="FF000000"/>
      </top>
      <bottom style="thin">
        <color rgb="FF000000"/>
      </bottom>
      <diagonal/>
    </border>
    <border diagonalUp="1">
      <left/>
      <right style="medium">
        <color indexed="64"/>
      </right>
      <top/>
      <bottom style="thin">
        <color indexed="64"/>
      </bottom>
      <diagonal style="thin">
        <color indexed="64"/>
      </diagonal>
    </border>
    <border diagonalUp="1">
      <left/>
      <right/>
      <top/>
      <bottom style="thin">
        <color indexed="64"/>
      </bottom>
      <diagonal style="thin">
        <color indexed="64"/>
      </diagonal>
    </border>
    <border>
      <left/>
      <right style="thin">
        <color indexed="64"/>
      </right>
      <top style="thin">
        <color rgb="FF000000"/>
      </top>
      <bottom/>
      <diagonal/>
    </border>
    <border>
      <left style="thin">
        <color rgb="FF000000"/>
      </left>
      <right/>
      <top style="thin">
        <color rgb="FF000000"/>
      </top>
      <bottom/>
      <diagonal/>
    </border>
    <border>
      <left/>
      <right/>
      <top style="thin">
        <color rgb="FF000000"/>
      </top>
      <bottom/>
      <diagonal/>
    </border>
    <border>
      <left style="thin">
        <color indexed="64"/>
      </left>
      <right/>
      <top style="thin">
        <color rgb="FF000000"/>
      </top>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style="thin">
        <color indexed="64"/>
      </left>
      <right/>
      <top style="thin">
        <color rgb="FF000000"/>
      </top>
      <bottom style="thin">
        <color rgb="FF000000"/>
      </bottom>
      <diagonal/>
    </border>
    <border>
      <left/>
      <right style="thin">
        <color indexed="64"/>
      </right>
      <top/>
      <bottom style="thin">
        <color rgb="FF000000"/>
      </bottom>
      <diagonal/>
    </border>
    <border>
      <left/>
      <right/>
      <top/>
      <bottom style="thin">
        <color rgb="FF000000"/>
      </bottom>
      <diagonal/>
    </border>
    <border>
      <left style="thin">
        <color indexed="64"/>
      </left>
      <right/>
      <top/>
      <bottom style="thin">
        <color rgb="FF000000"/>
      </bottom>
      <diagonal/>
    </border>
    <border>
      <left/>
      <right style="thin">
        <color indexed="64"/>
      </right>
      <top style="thin">
        <color indexed="64"/>
      </top>
      <bottom style="thin">
        <color rgb="FF000000"/>
      </bottom>
      <diagonal/>
    </border>
    <border>
      <left/>
      <right/>
      <top style="thin">
        <color indexed="64"/>
      </top>
      <bottom style="thin">
        <color rgb="FF000000"/>
      </bottom>
      <diagonal/>
    </border>
    <border>
      <left style="thin">
        <color indexed="64"/>
      </left>
      <right/>
      <top style="thin">
        <color indexed="64"/>
      </top>
      <bottom style="thin">
        <color rgb="FF000000"/>
      </bottom>
      <diagonal/>
    </border>
    <border>
      <left style="medium">
        <color indexed="64"/>
      </left>
      <right style="thin">
        <color indexed="64"/>
      </right>
      <top/>
      <bottom style="thin">
        <color indexed="64"/>
      </bottom>
      <diagonal/>
    </border>
    <border>
      <left style="thin">
        <color rgb="FF000000"/>
      </left>
      <right/>
      <top/>
      <bottom/>
      <diagonal/>
    </border>
    <border>
      <left/>
      <right style="medium">
        <color indexed="64"/>
      </right>
      <top style="thin">
        <color rgb="FF000000"/>
      </top>
      <bottom/>
      <diagonal/>
    </border>
    <border>
      <left/>
      <right style="medium">
        <color indexed="64"/>
      </right>
      <top/>
      <bottom style="thin">
        <color rgb="FF000000"/>
      </bottom>
      <diagonal/>
    </border>
    <border>
      <left/>
      <right style="medium">
        <color indexed="64"/>
      </right>
      <top style="medium">
        <color indexed="64"/>
      </top>
      <bottom style="thin">
        <color rgb="FF000000"/>
      </bottom>
      <diagonal/>
    </border>
    <border>
      <left/>
      <right/>
      <top style="medium">
        <color indexed="64"/>
      </top>
      <bottom style="thin">
        <color rgb="FF000000"/>
      </bottom>
      <diagonal/>
    </border>
    <border>
      <left style="thin">
        <color indexed="64"/>
      </left>
      <right/>
      <top style="medium">
        <color indexed="64"/>
      </top>
      <bottom style="thin">
        <color rgb="FF000000"/>
      </bottom>
      <diagonal/>
    </border>
    <border>
      <left/>
      <right style="thin">
        <color indexed="64"/>
      </right>
      <top style="medium">
        <color indexed="64"/>
      </top>
      <bottom style="thin">
        <color rgb="FF000000"/>
      </bottom>
      <diagonal/>
    </border>
    <border>
      <left/>
      <right style="medium">
        <color indexed="64"/>
      </right>
      <top style="hair">
        <color rgb="FF000000"/>
      </top>
      <bottom style="thin">
        <color rgb="FF000000"/>
      </bottom>
      <diagonal/>
    </border>
    <border>
      <left style="thin">
        <color rgb="FF000000"/>
      </left>
      <right/>
      <top style="hair">
        <color rgb="FF000000"/>
      </top>
      <bottom style="thin">
        <color rgb="FF000000"/>
      </bottom>
      <diagonal/>
    </border>
    <border>
      <left/>
      <right style="thin">
        <color rgb="FF000000"/>
      </right>
      <top style="hair">
        <color rgb="FF000000"/>
      </top>
      <bottom style="thin">
        <color rgb="FF000000"/>
      </bottom>
      <diagonal/>
    </border>
    <border>
      <left/>
      <right/>
      <top style="hair">
        <color rgb="FF000000"/>
      </top>
      <bottom style="thin">
        <color rgb="FF000000"/>
      </bottom>
      <diagonal/>
    </border>
    <border>
      <left style="medium">
        <color indexed="64"/>
      </left>
      <right/>
      <top style="hair">
        <color rgb="FF000000"/>
      </top>
      <bottom style="thin">
        <color rgb="FF000000"/>
      </bottom>
      <diagonal/>
    </border>
    <border>
      <left/>
      <right style="medium">
        <color indexed="64"/>
      </right>
      <top style="hair">
        <color rgb="FF000000"/>
      </top>
      <bottom style="hair">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medium">
        <color indexed="64"/>
      </left>
      <right/>
      <top style="hair">
        <color rgb="FF000000"/>
      </top>
      <bottom style="hair">
        <color rgb="FF000000"/>
      </bottom>
      <diagonal/>
    </border>
    <border>
      <left/>
      <right style="medium">
        <color indexed="64"/>
      </right>
      <top style="thin">
        <color rgb="FF000000"/>
      </top>
      <bottom style="hair">
        <color rgb="FF000000"/>
      </bottom>
      <diagonal/>
    </border>
    <border>
      <left style="thin">
        <color rgb="FF000000"/>
      </left>
      <right/>
      <top style="thin">
        <color rgb="FF000000"/>
      </top>
      <bottom style="hair">
        <color rgb="FF000000"/>
      </bottom>
      <diagonal/>
    </border>
    <border>
      <left/>
      <right style="thin">
        <color rgb="FF000000"/>
      </right>
      <top style="thin">
        <color rgb="FF000000"/>
      </top>
      <bottom style="hair">
        <color rgb="FF000000"/>
      </bottom>
      <diagonal/>
    </border>
    <border>
      <left/>
      <right/>
      <top style="thin">
        <color rgb="FF000000"/>
      </top>
      <bottom style="hair">
        <color rgb="FF000000"/>
      </bottom>
      <diagonal/>
    </border>
    <border>
      <left style="medium">
        <color indexed="64"/>
      </left>
      <right/>
      <top style="thin">
        <color rgb="FF000000"/>
      </top>
      <bottom style="hair">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indexed="64"/>
      </left>
      <right/>
      <top/>
      <bottom style="thin">
        <color rgb="FF000000"/>
      </bottom>
      <diagonal/>
    </border>
    <border>
      <left/>
      <right style="thin">
        <color rgb="FF000000"/>
      </right>
      <top style="thin">
        <color rgb="FF000000"/>
      </top>
      <bottom/>
      <diagonal/>
    </border>
    <border>
      <left/>
      <right/>
      <top style="thin">
        <color rgb="FF000000"/>
      </top>
      <bottom style="thin">
        <color indexed="64"/>
      </bottom>
      <diagonal/>
    </border>
    <border>
      <left style="thin">
        <color rgb="FF000000"/>
      </left>
      <right/>
      <top style="thin">
        <color rgb="FF000000"/>
      </top>
      <bottom style="thin">
        <color indexed="64"/>
      </bottom>
      <diagonal/>
    </border>
    <border>
      <left/>
      <right style="thin">
        <color rgb="FF000000"/>
      </right>
      <top style="thin">
        <color rgb="FF000000"/>
      </top>
      <bottom style="thin">
        <color indexed="64"/>
      </bottom>
      <diagonal/>
    </border>
    <border>
      <left style="medium">
        <color indexed="64"/>
      </left>
      <right/>
      <top style="thin">
        <color rgb="FF000000"/>
      </top>
      <bottom style="thin">
        <color indexed="64"/>
      </bottom>
      <diagonal/>
    </border>
    <border>
      <left style="thin">
        <color rgb="FF000000"/>
      </left>
      <right/>
      <top style="medium">
        <color indexed="64"/>
      </top>
      <bottom style="thin">
        <color rgb="FF000000"/>
      </bottom>
      <diagonal/>
    </border>
    <border>
      <left/>
      <right style="thin">
        <color rgb="FF000000"/>
      </right>
      <top style="medium">
        <color indexed="64"/>
      </top>
      <bottom style="thin">
        <color rgb="FF000000"/>
      </bottom>
      <diagonal/>
    </border>
    <border>
      <left style="medium">
        <color indexed="64"/>
      </left>
      <right/>
      <top style="medium">
        <color indexed="64"/>
      </top>
      <bottom style="thin">
        <color rgb="FF000000"/>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dotted">
        <color indexed="64"/>
      </right>
      <top style="thin">
        <color indexed="64"/>
      </top>
      <bottom style="thin">
        <color indexed="64"/>
      </bottom>
      <diagonal/>
    </border>
  </borders>
  <cellStyleXfs count="10">
    <xf numFmtId="0" fontId="0" fillId="0" borderId="0">
      <alignment vertical="center"/>
    </xf>
    <xf numFmtId="38" fontId="15" fillId="0" borderId="0" applyFont="0" applyFill="0" applyBorder="0" applyAlignment="0" applyProtection="0">
      <alignment vertical="center"/>
    </xf>
    <xf numFmtId="0" fontId="23" fillId="0" borderId="0"/>
    <xf numFmtId="0" fontId="23" fillId="0" borderId="0"/>
    <xf numFmtId="0" fontId="28" fillId="0" borderId="0" applyBorder="0"/>
    <xf numFmtId="0" fontId="23" fillId="0" borderId="0"/>
    <xf numFmtId="0" fontId="28" fillId="0" borderId="0" applyBorder="0"/>
    <xf numFmtId="0" fontId="29" fillId="0" borderId="0"/>
    <xf numFmtId="0" fontId="29" fillId="0" borderId="0"/>
    <xf numFmtId="0" fontId="42" fillId="0" borderId="0" applyNumberFormat="0" applyFill="0" applyBorder="0" applyAlignment="0" applyProtection="0"/>
  </cellStyleXfs>
  <cellXfs count="850">
    <xf numFmtId="0" fontId="0" fillId="0" borderId="0" xfId="0">
      <alignment vertical="center"/>
    </xf>
    <xf numFmtId="0" fontId="5" fillId="0" borderId="0" xfId="0" applyFont="1">
      <alignment vertical="center"/>
    </xf>
    <xf numFmtId="0" fontId="1" fillId="0" borderId="0" xfId="0" applyFont="1">
      <alignment vertical="center"/>
    </xf>
    <xf numFmtId="0" fontId="5" fillId="0" borderId="0" xfId="0" applyFont="1" applyAlignment="1">
      <alignment horizontal="left" vertical="center"/>
    </xf>
    <xf numFmtId="0" fontId="5" fillId="0" borderId="0" xfId="0" applyFont="1" applyAlignment="1">
      <alignment horizontal="right" vertical="center"/>
    </xf>
    <xf numFmtId="0" fontId="8" fillId="0" borderId="0" xfId="0" applyFont="1" applyAlignment="1">
      <alignment horizontal="left" vertical="center"/>
    </xf>
    <xf numFmtId="0" fontId="8" fillId="0" borderId="0" xfId="0" applyFont="1">
      <alignment vertical="center"/>
    </xf>
    <xf numFmtId="0" fontId="9" fillId="0" borderId="0" xfId="0" applyFont="1" applyAlignment="1">
      <alignment horizontal="left" vertical="center"/>
    </xf>
    <xf numFmtId="0" fontId="9" fillId="0" borderId="0" xfId="0" applyFont="1">
      <alignment vertical="center"/>
    </xf>
    <xf numFmtId="0" fontId="9" fillId="0" borderId="0" xfId="0" applyFont="1" applyAlignment="1">
      <alignment horizontal="right" vertical="center"/>
    </xf>
    <xf numFmtId="0" fontId="5" fillId="0" borderId="0" xfId="0" applyFont="1" applyAlignment="1">
      <alignment horizontal="left" vertical="center" wrapText="1"/>
    </xf>
    <xf numFmtId="0" fontId="5" fillId="0" borderId="0" xfId="0" applyFont="1" applyFill="1">
      <alignment vertical="center"/>
    </xf>
    <xf numFmtId="0" fontId="5" fillId="0" borderId="0" xfId="0" applyFont="1" applyFill="1" applyAlignment="1">
      <alignment horizontal="left" vertical="center"/>
    </xf>
    <xf numFmtId="0" fontId="5" fillId="0" borderId="0" xfId="0" applyFont="1" applyFill="1" applyAlignment="1">
      <alignment horizontal="left" vertical="center" wrapText="1"/>
    </xf>
    <xf numFmtId="0" fontId="5" fillId="0" borderId="0" xfId="0" applyFont="1" applyFill="1" applyAlignment="1">
      <alignment vertical="center" textRotation="90"/>
    </xf>
    <xf numFmtId="0" fontId="10" fillId="0" borderId="33" xfId="0" applyFont="1" applyBorder="1" applyAlignment="1">
      <alignment vertical="center"/>
    </xf>
    <xf numFmtId="0" fontId="10" fillId="0" borderId="0" xfId="0" applyFont="1" applyBorder="1" applyAlignment="1">
      <alignment vertical="center"/>
    </xf>
    <xf numFmtId="0" fontId="10" fillId="0" borderId="46" xfId="0" applyFont="1" applyBorder="1" applyAlignment="1">
      <alignment vertical="center"/>
    </xf>
    <xf numFmtId="0" fontId="10" fillId="0" borderId="27" xfId="0" applyFont="1" applyBorder="1" applyAlignment="1">
      <alignment vertical="center"/>
    </xf>
    <xf numFmtId="0" fontId="10" fillId="0" borderId="57" xfId="0" applyFont="1" applyBorder="1" applyAlignment="1">
      <alignment vertical="center"/>
    </xf>
    <xf numFmtId="0" fontId="10" fillId="0" borderId="2" xfId="0" applyFont="1" applyBorder="1" applyAlignment="1">
      <alignment vertical="center"/>
    </xf>
    <xf numFmtId="0" fontId="4" fillId="0" borderId="32" xfId="0" applyFont="1" applyBorder="1" applyAlignment="1">
      <alignment vertical="center"/>
    </xf>
    <xf numFmtId="0" fontId="4" fillId="0" borderId="2" xfId="0" applyFont="1" applyBorder="1" applyAlignment="1">
      <alignment vertical="center"/>
    </xf>
    <xf numFmtId="0" fontId="4" fillId="0" borderId="55" xfId="0" applyFont="1" applyBorder="1" applyAlignment="1">
      <alignment vertical="center"/>
    </xf>
    <xf numFmtId="0" fontId="4" fillId="0" borderId="57" xfId="0" applyFont="1" applyBorder="1" applyAlignment="1">
      <alignment vertical="center"/>
    </xf>
    <xf numFmtId="0" fontId="4" fillId="0" borderId="47" xfId="0" applyFont="1" applyBorder="1" applyAlignment="1">
      <alignment vertical="center"/>
    </xf>
    <xf numFmtId="0" fontId="4" fillId="0" borderId="27" xfId="0" applyFont="1" applyBorder="1" applyAlignment="1">
      <alignment vertical="center"/>
    </xf>
    <xf numFmtId="0" fontId="4" fillId="0" borderId="33" xfId="0" applyFont="1" applyBorder="1" applyAlignment="1">
      <alignment vertical="center"/>
    </xf>
    <xf numFmtId="0" fontId="4" fillId="0" borderId="0" xfId="0" applyFont="1" applyBorder="1" applyAlignment="1">
      <alignment vertical="center"/>
    </xf>
    <xf numFmtId="0" fontId="4" fillId="0" borderId="46" xfId="0" applyFont="1" applyBorder="1" applyAlignment="1">
      <alignment vertical="center"/>
    </xf>
    <xf numFmtId="0" fontId="4" fillId="0" borderId="14" xfId="0" applyFont="1" applyBorder="1" applyAlignment="1">
      <alignment vertical="center"/>
    </xf>
    <xf numFmtId="0" fontId="9" fillId="0" borderId="0" xfId="0" applyFont="1" applyAlignment="1">
      <alignment horizontal="center" vertical="center"/>
    </xf>
    <xf numFmtId="0" fontId="5" fillId="0" borderId="30"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29" xfId="0" applyFont="1" applyBorder="1" applyAlignment="1">
      <alignment horizontal="center" vertical="center" wrapText="1"/>
    </xf>
    <xf numFmtId="0" fontId="9" fillId="3" borderId="0" xfId="0" applyFont="1" applyFill="1" applyAlignment="1">
      <alignment vertical="center"/>
    </xf>
    <xf numFmtId="0" fontId="9" fillId="3" borderId="0" xfId="0" applyFont="1" applyFill="1">
      <alignment vertical="center"/>
    </xf>
    <xf numFmtId="0" fontId="9" fillId="3" borderId="0" xfId="0" applyFont="1" applyFill="1" applyAlignment="1">
      <alignment horizontal="center" vertical="center"/>
    </xf>
    <xf numFmtId="0" fontId="8" fillId="3" borderId="0" xfId="0" quotePrefix="1" applyFont="1" applyFill="1" applyBorder="1" applyAlignment="1">
      <alignment vertical="center"/>
    </xf>
    <xf numFmtId="0" fontId="8" fillId="0" borderId="0" xfId="0" applyFont="1" applyAlignment="1">
      <alignment horizontal="right" vertical="center"/>
    </xf>
    <xf numFmtId="0" fontId="0" fillId="3" borderId="0" xfId="0" applyFill="1">
      <alignment vertical="center"/>
    </xf>
    <xf numFmtId="0" fontId="4" fillId="0" borderId="60" xfId="0" applyFont="1" applyBorder="1" applyAlignment="1">
      <alignment vertical="center"/>
    </xf>
    <xf numFmtId="0" fontId="4" fillId="0" borderId="64" xfId="0" applyFont="1" applyBorder="1" applyAlignment="1">
      <alignment vertical="center"/>
    </xf>
    <xf numFmtId="0" fontId="10" fillId="0" borderId="64" xfId="0" applyFont="1" applyBorder="1" applyAlignment="1">
      <alignment vertical="center"/>
    </xf>
    <xf numFmtId="0" fontId="4" fillId="0" borderId="40" xfId="0" applyFont="1" applyBorder="1" applyAlignment="1">
      <alignment vertical="center"/>
    </xf>
    <xf numFmtId="0" fontId="4" fillId="0" borderId="65" xfId="0" applyFont="1" applyBorder="1" applyAlignment="1">
      <alignment vertical="center"/>
    </xf>
    <xf numFmtId="0" fontId="10" fillId="0" borderId="65" xfId="0" applyFont="1" applyBorder="1" applyAlignment="1">
      <alignment vertical="center"/>
    </xf>
    <xf numFmtId="0" fontId="4" fillId="0" borderId="0" xfId="0" applyFont="1">
      <alignment vertical="center"/>
    </xf>
    <xf numFmtId="0" fontId="10" fillId="0" borderId="0" xfId="0" applyFont="1">
      <alignment vertical="center"/>
    </xf>
    <xf numFmtId="0" fontId="4" fillId="0" borderId="0" xfId="0" applyFont="1" applyAlignment="1">
      <alignment horizontal="right" vertical="center"/>
    </xf>
    <xf numFmtId="0" fontId="4" fillId="0" borderId="0" xfId="0" applyFont="1" applyBorder="1">
      <alignment vertical="center"/>
    </xf>
    <xf numFmtId="0" fontId="4" fillId="0" borderId="1" xfId="0" applyFont="1" applyBorder="1" applyAlignment="1">
      <alignment vertical="center"/>
    </xf>
    <xf numFmtId="0" fontId="10" fillId="0" borderId="3" xfId="0" applyFont="1" applyBorder="1" applyAlignment="1">
      <alignment vertical="center"/>
    </xf>
    <xf numFmtId="0" fontId="10" fillId="0" borderId="84" xfId="0" applyFont="1" applyBorder="1" applyAlignment="1">
      <alignment vertical="center"/>
    </xf>
    <xf numFmtId="0" fontId="10" fillId="0" borderId="85" xfId="0" applyFont="1" applyBorder="1" applyAlignment="1">
      <alignment horizontal="center" vertical="center"/>
    </xf>
    <xf numFmtId="0" fontId="10" fillId="0" borderId="48" xfId="0" applyFont="1" applyBorder="1" applyAlignment="1">
      <alignment vertical="center"/>
    </xf>
    <xf numFmtId="0" fontId="10" fillId="0" borderId="6" xfId="0" applyFont="1" applyBorder="1" applyAlignment="1">
      <alignment horizontal="center" vertical="center"/>
    </xf>
    <xf numFmtId="0" fontId="10" fillId="0" borderId="39" xfId="0" applyFont="1" applyBorder="1" applyAlignment="1">
      <alignment horizontal="center" vertical="center"/>
    </xf>
    <xf numFmtId="0" fontId="10" fillId="0" borderId="6" xfId="0" applyFont="1" applyBorder="1" applyAlignment="1">
      <alignment vertical="center"/>
    </xf>
    <xf numFmtId="0" fontId="10" fillId="0" borderId="86" xfId="0" applyFont="1" applyBorder="1" applyAlignment="1">
      <alignment horizontal="center" vertical="center"/>
    </xf>
    <xf numFmtId="0" fontId="10" fillId="0" borderId="87" xfId="0" applyFont="1" applyBorder="1" applyAlignment="1">
      <alignment vertical="center"/>
    </xf>
    <xf numFmtId="0" fontId="4" fillId="0" borderId="13" xfId="0" applyFont="1" applyBorder="1" applyAlignment="1">
      <alignment vertical="center"/>
    </xf>
    <xf numFmtId="0" fontId="10" fillId="0" borderId="14" xfId="0" applyFont="1" applyBorder="1" applyAlignment="1">
      <alignment vertical="center"/>
    </xf>
    <xf numFmtId="0" fontId="10" fillId="0" borderId="15" xfId="0" applyFont="1" applyBorder="1" applyAlignment="1">
      <alignment horizontal="center" vertical="center"/>
    </xf>
    <xf numFmtId="0" fontId="5" fillId="3" borderId="0" xfId="0" applyFont="1" applyFill="1" applyBorder="1">
      <alignment vertical="center"/>
    </xf>
    <xf numFmtId="0" fontId="5" fillId="3" borderId="8" xfId="0" applyFont="1" applyFill="1" applyBorder="1" applyAlignment="1">
      <alignment horizontal="center" vertical="center"/>
    </xf>
    <xf numFmtId="0" fontId="8" fillId="0" borderId="0" xfId="0" applyFont="1" applyProtection="1">
      <alignment vertical="center"/>
    </xf>
    <xf numFmtId="0" fontId="8" fillId="0" borderId="0" xfId="0" applyFont="1" applyAlignment="1" applyProtection="1">
      <alignment horizontal="right" vertical="center"/>
    </xf>
    <xf numFmtId="0" fontId="9" fillId="0" borderId="0" xfId="0" applyFont="1" applyProtection="1">
      <alignment vertical="center"/>
    </xf>
    <xf numFmtId="20" fontId="8" fillId="0" borderId="0" xfId="0" applyNumberFormat="1" applyFont="1" applyBorder="1" applyAlignment="1" applyProtection="1">
      <alignment vertical="center"/>
    </xf>
    <xf numFmtId="0" fontId="8" fillId="0" borderId="0" xfId="0" applyFont="1" applyBorder="1" applyAlignment="1" applyProtection="1">
      <alignment vertical="center"/>
    </xf>
    <xf numFmtId="0" fontId="8" fillId="0" borderId="0" xfId="0" applyFont="1" applyBorder="1" applyAlignment="1" applyProtection="1">
      <alignment horizontal="right" vertical="center"/>
    </xf>
    <xf numFmtId="176" fontId="8" fillId="0" borderId="0" xfId="0" applyNumberFormat="1" applyFont="1" applyBorder="1" applyAlignment="1" applyProtection="1">
      <alignment vertical="center"/>
    </xf>
    <xf numFmtId="0" fontId="8" fillId="0" borderId="0" xfId="0" applyFont="1" applyBorder="1" applyAlignment="1" applyProtection="1">
      <alignment horizontal="left" vertical="center"/>
    </xf>
    <xf numFmtId="0" fontId="8" fillId="3" borderId="0" xfId="0" applyFont="1" applyFill="1" applyBorder="1" applyAlignment="1" applyProtection="1">
      <alignment vertical="center"/>
    </xf>
    <xf numFmtId="0" fontId="1" fillId="0" borderId="0" xfId="0" applyFont="1" applyBorder="1" applyAlignment="1" applyProtection="1">
      <alignment horizontal="left" vertical="center"/>
    </xf>
    <xf numFmtId="0" fontId="8" fillId="3" borderId="0" xfId="0" applyFont="1" applyFill="1" applyBorder="1" applyAlignment="1" applyProtection="1">
      <alignment horizontal="center" vertical="center"/>
    </xf>
    <xf numFmtId="0" fontId="8" fillId="0" borderId="0" xfId="0" applyFont="1" applyBorder="1" applyProtection="1">
      <alignment vertical="center"/>
    </xf>
    <xf numFmtId="0" fontId="8" fillId="0" borderId="0" xfId="0" applyFont="1" applyAlignment="1" applyProtection="1">
      <alignment horizontal="center" vertical="center"/>
    </xf>
    <xf numFmtId="0" fontId="8" fillId="0" borderId="0" xfId="0" applyFont="1" applyBorder="1" applyAlignment="1" applyProtection="1">
      <alignment horizontal="center" vertical="center"/>
    </xf>
    <xf numFmtId="20" fontId="8" fillId="3" borderId="0" xfId="0" applyNumberFormat="1" applyFont="1" applyFill="1" applyBorder="1" applyAlignment="1" applyProtection="1">
      <alignment vertical="center"/>
    </xf>
    <xf numFmtId="0" fontId="9" fillId="0" borderId="0" xfId="0" applyFont="1" applyBorder="1" applyAlignment="1" applyProtection="1">
      <alignment horizontal="center" vertical="center"/>
    </xf>
    <xf numFmtId="0" fontId="8" fillId="3" borderId="0" xfId="0" applyFont="1" applyFill="1" applyBorder="1" applyAlignment="1" applyProtection="1">
      <alignment horizontal="left" vertical="center"/>
    </xf>
    <xf numFmtId="0" fontId="8" fillId="3" borderId="0" xfId="0" applyFont="1" applyFill="1" applyBorder="1" applyProtection="1">
      <alignment vertical="center"/>
    </xf>
    <xf numFmtId="0" fontId="9" fillId="0" borderId="0" xfId="0" applyFont="1" applyBorder="1" applyProtection="1">
      <alignment vertical="center"/>
    </xf>
    <xf numFmtId="0" fontId="9" fillId="0" borderId="0" xfId="0" applyFont="1" applyBorder="1" applyAlignment="1" applyProtection="1">
      <alignment vertical="center"/>
    </xf>
    <xf numFmtId="0" fontId="5" fillId="0" borderId="0" xfId="0" applyFont="1" applyBorder="1" applyAlignment="1" applyProtection="1">
      <alignment vertical="center"/>
    </xf>
    <xf numFmtId="0" fontId="5" fillId="0" borderId="0" xfId="0" applyFont="1" applyProtection="1">
      <alignment vertical="center"/>
    </xf>
    <xf numFmtId="0" fontId="5" fillId="0" borderId="0" xfId="0" applyFont="1" applyAlignment="1" applyProtection="1">
      <alignment horizontal="left" vertical="center"/>
    </xf>
    <xf numFmtId="0" fontId="5" fillId="3" borderId="0" xfId="0" applyFont="1" applyFill="1" applyAlignment="1">
      <alignment horizontal="left" vertical="center"/>
    </xf>
    <xf numFmtId="0" fontId="7" fillId="3" borderId="0" xfId="0" applyFont="1" applyFill="1" applyAlignment="1">
      <alignment horizontal="left" vertical="center"/>
    </xf>
    <xf numFmtId="0" fontId="5" fillId="3" borderId="0" xfId="0" applyFont="1" applyFill="1">
      <alignment vertical="center"/>
    </xf>
    <xf numFmtId="0" fontId="5" fillId="3" borderId="0" xfId="0" applyFont="1" applyFill="1" applyBorder="1" applyAlignment="1">
      <alignment horizontal="center" vertical="center"/>
    </xf>
    <xf numFmtId="0" fontId="14" fillId="3" borderId="0" xfId="0" applyFont="1" applyFill="1" applyAlignment="1">
      <alignment horizontal="left" vertical="center"/>
    </xf>
    <xf numFmtId="0" fontId="5" fillId="3" borderId="0" xfId="0" applyFont="1" applyFill="1" applyBorder="1" applyAlignment="1">
      <alignment horizontal="left" vertical="center"/>
    </xf>
    <xf numFmtId="0" fontId="5" fillId="3" borderId="8" xfId="0" applyFont="1" applyFill="1" applyBorder="1" applyAlignment="1">
      <alignment horizontal="left" vertical="center"/>
    </xf>
    <xf numFmtId="0" fontId="5" fillId="3" borderId="0" xfId="0" applyFont="1" applyFill="1" applyAlignment="1">
      <alignment vertical="center"/>
    </xf>
    <xf numFmtId="0" fontId="6" fillId="3" borderId="0" xfId="0" applyFont="1" applyFill="1">
      <alignment vertical="center"/>
    </xf>
    <xf numFmtId="0" fontId="6" fillId="3" borderId="0" xfId="0" applyFont="1" applyFill="1" applyAlignment="1">
      <alignment horizontal="left" vertical="center"/>
    </xf>
    <xf numFmtId="0" fontId="11" fillId="3" borderId="0" xfId="0" applyFont="1" applyFill="1" applyAlignment="1">
      <alignment vertical="center"/>
    </xf>
    <xf numFmtId="0" fontId="6" fillId="3" borderId="0" xfId="0" applyFont="1" applyFill="1" applyBorder="1">
      <alignment vertical="center"/>
    </xf>
    <xf numFmtId="0" fontId="6" fillId="3" borderId="0" xfId="0" applyFont="1" applyFill="1" applyBorder="1" applyAlignment="1">
      <alignment vertical="center"/>
    </xf>
    <xf numFmtId="0" fontId="6" fillId="3" borderId="0" xfId="0" applyFont="1" applyFill="1" applyBorder="1" applyAlignment="1">
      <alignment vertical="center" shrinkToFit="1"/>
    </xf>
    <xf numFmtId="0" fontId="5" fillId="3" borderId="0" xfId="0" applyFont="1" applyFill="1" applyAlignment="1">
      <alignment vertical="center" wrapText="1"/>
    </xf>
    <xf numFmtId="0" fontId="1" fillId="3" borderId="0" xfId="0" applyFont="1" applyFill="1" applyAlignment="1"/>
    <xf numFmtId="0" fontId="1" fillId="3" borderId="0" xfId="0" applyFont="1" applyFill="1">
      <alignment vertical="center"/>
    </xf>
    <xf numFmtId="0" fontId="1" fillId="3" borderId="0" xfId="0" applyFont="1" applyFill="1" applyAlignment="1">
      <alignment vertical="center" wrapText="1"/>
    </xf>
    <xf numFmtId="0" fontId="1" fillId="3" borderId="0" xfId="0" applyFont="1" applyFill="1" applyAlignment="1">
      <alignment horizontal="justify" vertical="center" wrapText="1"/>
    </xf>
    <xf numFmtId="0" fontId="5" fillId="5" borderId="0" xfId="0" applyFont="1" applyFill="1" applyAlignment="1">
      <alignment vertical="center" wrapText="1"/>
    </xf>
    <xf numFmtId="0" fontId="5" fillId="6" borderId="8" xfId="0" applyFont="1" applyFill="1" applyBorder="1" applyAlignment="1">
      <alignment horizontal="left" vertical="center"/>
    </xf>
    <xf numFmtId="0" fontId="5" fillId="2" borderId="8" xfId="0" applyFont="1" applyFill="1" applyBorder="1" applyAlignment="1">
      <alignment horizontal="left" vertical="center"/>
    </xf>
    <xf numFmtId="0" fontId="8" fillId="3" borderId="0" xfId="0" applyFont="1" applyFill="1" applyBorder="1" applyAlignment="1" applyProtection="1">
      <alignment vertical="center"/>
      <protection locked="0"/>
    </xf>
    <xf numFmtId="0" fontId="9" fillId="0" borderId="0" xfId="0" applyFont="1" applyFill="1" applyAlignment="1">
      <alignment horizontal="right" vertical="center"/>
    </xf>
    <xf numFmtId="0" fontId="9" fillId="0" borderId="0" xfId="0" applyFont="1" applyFill="1" applyAlignment="1">
      <alignment vertical="center"/>
    </xf>
    <xf numFmtId="0" fontId="8" fillId="0" borderId="31" xfId="0" applyFont="1" applyBorder="1" applyAlignment="1">
      <alignment horizontal="center" vertical="center" wrapText="1"/>
    </xf>
    <xf numFmtId="0" fontId="8" fillId="0" borderId="94" xfId="0" applyFont="1" applyBorder="1" applyAlignment="1">
      <alignment vertical="center"/>
    </xf>
    <xf numFmtId="0" fontId="8" fillId="0" borderId="95" xfId="0" applyFont="1" applyBorder="1" applyAlignment="1">
      <alignment vertical="center"/>
    </xf>
    <xf numFmtId="0" fontId="8" fillId="5" borderId="95" xfId="0" applyFont="1" applyFill="1" applyBorder="1" applyAlignment="1">
      <alignment vertical="center"/>
    </xf>
    <xf numFmtId="0" fontId="8" fillId="3" borderId="95" xfId="0" applyFont="1" applyFill="1" applyBorder="1" applyAlignment="1">
      <alignment vertical="center"/>
    </xf>
    <xf numFmtId="0" fontId="8" fillId="0" borderId="96" xfId="0" applyFont="1" applyBorder="1" applyAlignment="1">
      <alignment vertical="center"/>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68" xfId="0" applyFont="1" applyBorder="1" applyAlignment="1">
      <alignment vertical="center"/>
    </xf>
    <xf numFmtId="0" fontId="8" fillId="2" borderId="31" xfId="0" applyFont="1" applyFill="1" applyBorder="1" applyAlignment="1" applyProtection="1">
      <alignment horizontal="center" vertical="center" wrapText="1"/>
      <protection locked="0"/>
    </xf>
    <xf numFmtId="0" fontId="8" fillId="2" borderId="30" xfId="0" applyFont="1" applyFill="1" applyBorder="1" applyAlignment="1" applyProtection="1">
      <alignment horizontal="center" vertical="center" shrinkToFit="1"/>
      <protection locked="0"/>
    </xf>
    <xf numFmtId="0" fontId="8" fillId="0" borderId="69" xfId="0" applyFont="1" applyBorder="1" applyAlignment="1">
      <alignment horizontal="center" vertical="center"/>
    </xf>
    <xf numFmtId="0" fontId="8" fillId="2" borderId="30" xfId="0" applyFont="1" applyFill="1" applyBorder="1" applyAlignment="1" applyProtection="1">
      <alignment horizontal="center" vertical="center" wrapText="1"/>
      <protection locked="0"/>
    </xf>
    <xf numFmtId="0" fontId="8" fillId="0" borderId="74" xfId="0" applyFont="1" applyBorder="1" applyAlignment="1">
      <alignment horizontal="center" vertical="center"/>
    </xf>
    <xf numFmtId="0" fontId="8" fillId="2" borderId="22" xfId="0" applyFont="1" applyFill="1" applyBorder="1" applyAlignment="1" applyProtection="1">
      <alignment horizontal="center" vertical="center" wrapText="1"/>
      <protection locked="0"/>
    </xf>
    <xf numFmtId="0" fontId="8" fillId="0" borderId="75" xfId="0" applyFont="1" applyBorder="1" applyAlignment="1">
      <alignment vertical="center"/>
    </xf>
    <xf numFmtId="0" fontId="8" fillId="2" borderId="43" xfId="0" applyFont="1" applyFill="1" applyBorder="1" applyAlignment="1" applyProtection="1">
      <alignment horizontal="center" vertical="center" wrapText="1"/>
      <protection locked="0"/>
    </xf>
    <xf numFmtId="0" fontId="8" fillId="2" borderId="29" xfId="0" applyFont="1" applyFill="1" applyBorder="1" applyAlignment="1" applyProtection="1">
      <alignment horizontal="center" vertical="center" wrapText="1"/>
      <protection locked="0"/>
    </xf>
    <xf numFmtId="0" fontId="1" fillId="0" borderId="10"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7" xfId="0" applyFont="1" applyBorder="1" applyAlignment="1">
      <alignment horizontal="center" vertical="center"/>
    </xf>
    <xf numFmtId="0" fontId="1" fillId="0" borderId="7" xfId="0" applyFont="1" applyFill="1" applyBorder="1" applyAlignment="1">
      <alignment horizontal="center" vertical="center"/>
    </xf>
    <xf numFmtId="0" fontId="1" fillId="0" borderId="8"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19" xfId="0" applyNumberFormat="1" applyFont="1" applyFill="1" applyBorder="1" applyAlignment="1">
      <alignment horizontal="center" vertical="center" wrapText="1"/>
    </xf>
    <xf numFmtId="0" fontId="1" fillId="0" borderId="17" xfId="0" applyNumberFormat="1" applyFont="1" applyFill="1" applyBorder="1" applyAlignment="1">
      <alignment horizontal="center" vertical="center" wrapText="1"/>
    </xf>
    <xf numFmtId="0" fontId="1" fillId="0" borderId="18" xfId="0" applyNumberFormat="1" applyFont="1" applyFill="1" applyBorder="1" applyAlignment="1">
      <alignment horizontal="center" vertical="center" wrapText="1"/>
    </xf>
    <xf numFmtId="0" fontId="1" fillId="0" borderId="16" xfId="0" applyNumberFormat="1" applyFont="1" applyFill="1" applyBorder="1" applyAlignment="1">
      <alignment horizontal="center" vertical="center" wrapText="1"/>
    </xf>
    <xf numFmtId="0" fontId="16" fillId="3" borderId="0" xfId="0" applyFont="1" applyFill="1" applyAlignment="1" applyProtection="1">
      <alignment horizontal="left" vertical="center"/>
    </xf>
    <xf numFmtId="0" fontId="17" fillId="3" borderId="0" xfId="0" applyFont="1" applyFill="1" applyAlignment="1" applyProtection="1">
      <alignment horizontal="center" vertical="center"/>
    </xf>
    <xf numFmtId="0" fontId="17" fillId="3" borderId="0" xfId="0" applyFont="1" applyFill="1" applyProtection="1">
      <alignment vertical="center"/>
    </xf>
    <xf numFmtId="0" fontId="17" fillId="3" borderId="0" xfId="0" applyFont="1" applyFill="1" applyAlignment="1" applyProtection="1">
      <alignment horizontal="left" vertical="center"/>
    </xf>
    <xf numFmtId="0" fontId="18" fillId="3" borderId="0" xfId="0" applyFont="1" applyFill="1">
      <alignment vertical="center"/>
    </xf>
    <xf numFmtId="0" fontId="17" fillId="3" borderId="0" xfId="0" applyFont="1" applyFill="1">
      <alignment vertical="center"/>
    </xf>
    <xf numFmtId="0" fontId="18" fillId="3" borderId="0" xfId="0" applyFont="1" applyFill="1" applyAlignment="1">
      <alignment horizontal="left" vertical="center"/>
    </xf>
    <xf numFmtId="0" fontId="17" fillId="3" borderId="0" xfId="0" applyFont="1" applyFill="1" applyAlignment="1" applyProtection="1">
      <alignment horizontal="center" vertical="center"/>
      <protection locked="0"/>
    </xf>
    <xf numFmtId="0" fontId="17" fillId="6" borderId="8" xfId="0" applyFont="1" applyFill="1" applyBorder="1" applyAlignment="1" applyProtection="1">
      <alignment horizontal="center" vertical="center"/>
      <protection locked="0"/>
    </xf>
    <xf numFmtId="20" fontId="17" fillId="6" borderId="8" xfId="0" applyNumberFormat="1" applyFont="1" applyFill="1" applyBorder="1" applyAlignment="1" applyProtection="1">
      <alignment horizontal="center" vertical="center"/>
      <protection locked="0"/>
    </xf>
    <xf numFmtId="0" fontId="17" fillId="3" borderId="0" xfId="0" applyFont="1" applyFill="1" applyAlignment="1" applyProtection="1">
      <alignment horizontal="right" vertical="center"/>
      <protection locked="0"/>
    </xf>
    <xf numFmtId="0" fontId="17" fillId="3" borderId="0" xfId="0" applyFont="1" applyFill="1" applyProtection="1">
      <alignment vertical="center"/>
      <protection locked="0"/>
    </xf>
    <xf numFmtId="20" fontId="17" fillId="3" borderId="8" xfId="0" applyNumberFormat="1" applyFont="1" applyFill="1" applyBorder="1" applyAlignment="1" applyProtection="1">
      <alignment horizontal="center" vertical="center"/>
    </xf>
    <xf numFmtId="0" fontId="17" fillId="3" borderId="0" xfId="0" applyFont="1" applyFill="1" applyAlignment="1" applyProtection="1">
      <alignment horizontal="right" vertical="center"/>
    </xf>
    <xf numFmtId="0" fontId="17" fillId="3" borderId="8" xfId="0" applyNumberFormat="1" applyFont="1" applyFill="1" applyBorder="1" applyAlignment="1" applyProtection="1">
      <alignment horizontal="center" vertical="center"/>
    </xf>
    <xf numFmtId="177" fontId="17" fillId="3" borderId="8" xfId="0" applyNumberFormat="1" applyFont="1" applyFill="1" applyBorder="1" applyAlignment="1" applyProtection="1">
      <alignment horizontal="center" vertical="center"/>
    </xf>
    <xf numFmtId="20" fontId="17" fillId="3" borderId="8" xfId="0" applyNumberFormat="1" applyFont="1" applyFill="1" applyBorder="1" applyAlignment="1" applyProtection="1">
      <alignment horizontal="center" vertical="center"/>
      <protection locked="0"/>
    </xf>
    <xf numFmtId="0" fontId="17" fillId="3" borderId="8" xfId="0" applyFont="1" applyFill="1" applyBorder="1" applyAlignment="1" applyProtection="1">
      <alignment horizontal="center" vertical="center"/>
      <protection locked="0"/>
    </xf>
    <xf numFmtId="0" fontId="17" fillId="6" borderId="8" xfId="0" applyNumberFormat="1" applyFont="1" applyFill="1" applyBorder="1" applyAlignment="1" applyProtection="1">
      <alignment horizontal="center" vertical="center"/>
      <protection locked="0"/>
    </xf>
    <xf numFmtId="0" fontId="19" fillId="6" borderId="21" xfId="0" applyFont="1" applyFill="1" applyBorder="1" applyAlignment="1" applyProtection="1">
      <alignment horizontal="center" vertical="center"/>
      <protection locked="0"/>
    </xf>
    <xf numFmtId="0" fontId="20" fillId="3" borderId="45" xfId="0" applyFont="1" applyFill="1" applyBorder="1" applyAlignment="1" applyProtection="1">
      <alignment horizontal="center" vertical="center" shrinkToFit="1"/>
    </xf>
    <xf numFmtId="0" fontId="20" fillId="3" borderId="21" xfId="0" applyFont="1" applyFill="1" applyBorder="1" applyAlignment="1" applyProtection="1">
      <alignment horizontal="center" vertical="center"/>
    </xf>
    <xf numFmtId="0" fontId="17" fillId="6" borderId="8" xfId="0" applyFont="1" applyFill="1" applyBorder="1" applyAlignment="1" applyProtection="1">
      <alignment horizontal="left" vertical="center"/>
      <protection locked="0"/>
    </xf>
    <xf numFmtId="0" fontId="17" fillId="6" borderId="0" xfId="0" applyFont="1" applyFill="1" applyBorder="1" applyAlignment="1" applyProtection="1">
      <alignment horizontal="center" vertical="center"/>
      <protection locked="0"/>
    </xf>
    <xf numFmtId="0" fontId="19" fillId="6" borderId="45" xfId="0" applyFont="1" applyFill="1" applyBorder="1" applyAlignment="1" applyProtection="1">
      <alignment horizontal="center" vertical="center"/>
      <protection locked="0"/>
    </xf>
    <xf numFmtId="0" fontId="19" fillId="6" borderId="41" xfId="0" applyFont="1" applyFill="1" applyBorder="1" applyAlignment="1" applyProtection="1">
      <alignment horizontal="center" vertical="center"/>
      <protection locked="0"/>
    </xf>
    <xf numFmtId="0" fontId="8" fillId="2" borderId="31" xfId="0" applyFont="1" applyFill="1" applyBorder="1" applyAlignment="1" applyProtection="1">
      <alignment horizontal="center" vertical="center" shrinkToFit="1"/>
      <protection locked="0"/>
    </xf>
    <xf numFmtId="0" fontId="8" fillId="2" borderId="22" xfId="0" applyFont="1" applyFill="1" applyBorder="1" applyAlignment="1" applyProtection="1">
      <alignment horizontal="center" vertical="center" shrinkToFit="1"/>
      <protection locked="0"/>
    </xf>
    <xf numFmtId="0" fontId="8" fillId="2" borderId="43" xfId="0" applyFont="1" applyFill="1" applyBorder="1" applyAlignment="1" applyProtection="1">
      <alignment horizontal="center" vertical="center" shrinkToFit="1"/>
      <protection locked="0"/>
    </xf>
    <xf numFmtId="0" fontId="8" fillId="2" borderId="29" xfId="0" applyFont="1" applyFill="1" applyBorder="1" applyAlignment="1" applyProtection="1">
      <alignment horizontal="center" vertical="center" shrinkToFit="1"/>
      <protection locked="0"/>
    </xf>
    <xf numFmtId="0" fontId="8" fillId="2" borderId="43" xfId="0" applyFont="1" applyFill="1" applyBorder="1" applyAlignment="1" applyProtection="1">
      <alignment horizontal="center" vertical="center" wrapText="1"/>
      <protection locked="0"/>
    </xf>
    <xf numFmtId="0" fontId="8" fillId="2" borderId="30" xfId="0" applyFont="1" applyFill="1" applyBorder="1" applyAlignment="1" applyProtection="1">
      <alignment horizontal="center" vertical="center" wrapText="1"/>
      <protection locked="0"/>
    </xf>
    <xf numFmtId="0" fontId="8" fillId="2" borderId="22" xfId="0" applyFont="1" applyFill="1" applyBorder="1" applyAlignment="1" applyProtection="1">
      <alignment horizontal="center" vertical="center" wrapText="1"/>
      <protection locked="0"/>
    </xf>
    <xf numFmtId="0" fontId="8" fillId="2" borderId="29" xfId="0" applyFont="1" applyFill="1" applyBorder="1" applyAlignment="1" applyProtection="1">
      <alignment horizontal="center" vertical="center" wrapText="1"/>
      <protection locked="0"/>
    </xf>
    <xf numFmtId="0" fontId="8" fillId="2" borderId="43" xfId="0" applyFont="1" applyFill="1" applyBorder="1" applyAlignment="1" applyProtection="1">
      <alignment horizontal="center" vertical="center" shrinkToFit="1"/>
      <protection locked="0"/>
    </xf>
    <xf numFmtId="0" fontId="8" fillId="2" borderId="30" xfId="0" applyFont="1" applyFill="1" applyBorder="1" applyAlignment="1" applyProtection="1">
      <alignment horizontal="center" vertical="center" shrinkToFit="1"/>
      <protection locked="0"/>
    </xf>
    <xf numFmtId="0" fontId="8" fillId="2" borderId="22" xfId="0" applyFont="1" applyFill="1" applyBorder="1" applyAlignment="1" applyProtection="1">
      <alignment horizontal="center" vertical="center" shrinkToFit="1"/>
      <protection locked="0"/>
    </xf>
    <xf numFmtId="0" fontId="8" fillId="2" borderId="29" xfId="0" applyFont="1" applyFill="1" applyBorder="1" applyAlignment="1" applyProtection="1">
      <alignment horizontal="center" vertical="center" shrinkToFit="1"/>
      <protection locked="0"/>
    </xf>
    <xf numFmtId="0" fontId="8" fillId="2" borderId="31" xfId="0" applyFont="1" applyFill="1" applyBorder="1" applyAlignment="1" applyProtection="1">
      <alignment horizontal="center" vertical="center" shrinkToFit="1"/>
      <protection locked="0"/>
    </xf>
    <xf numFmtId="0" fontId="8" fillId="2" borderId="31" xfId="0" applyFont="1" applyFill="1" applyBorder="1" applyAlignment="1" applyProtection="1">
      <alignment horizontal="center" vertical="center" wrapText="1"/>
      <protection locked="0"/>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5" fillId="0" borderId="31"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29" xfId="0" applyFont="1" applyBorder="1" applyAlignment="1">
      <alignment horizontal="center" vertical="center" wrapText="1"/>
    </xf>
    <xf numFmtId="0" fontId="8" fillId="3" borderId="0" xfId="0" applyFont="1" applyFill="1" applyBorder="1">
      <alignment vertical="center"/>
    </xf>
    <xf numFmtId="0" fontId="22" fillId="3" borderId="0" xfId="0" applyFont="1" applyFill="1">
      <alignment vertical="center"/>
    </xf>
    <xf numFmtId="0" fontId="8" fillId="3" borderId="8" xfId="0" applyFont="1" applyFill="1" applyBorder="1" applyAlignment="1">
      <alignment horizontal="center" vertical="center"/>
    </xf>
    <xf numFmtId="0" fontId="8" fillId="3" borderId="8" xfId="0" applyFont="1" applyFill="1" applyBorder="1">
      <alignment vertical="center"/>
    </xf>
    <xf numFmtId="0" fontId="8" fillId="3" borderId="8" xfId="0" applyFont="1" applyFill="1" applyBorder="1" applyAlignment="1">
      <alignment vertical="center" shrinkToFit="1"/>
    </xf>
    <xf numFmtId="0" fontId="22" fillId="3" borderId="67" xfId="0" applyFont="1" applyFill="1" applyBorder="1" applyAlignment="1">
      <alignment horizontal="center" vertical="center"/>
    </xf>
    <xf numFmtId="0" fontId="19" fillId="3" borderId="28" xfId="0" applyFont="1" applyFill="1" applyBorder="1" applyAlignment="1">
      <alignment horizontal="center" vertical="center"/>
    </xf>
    <xf numFmtId="0" fontId="19" fillId="3" borderId="62" xfId="0" applyFont="1" applyFill="1" applyBorder="1" applyAlignment="1">
      <alignment horizontal="center" vertical="center"/>
    </xf>
    <xf numFmtId="0" fontId="19" fillId="3" borderId="63" xfId="0" applyFont="1" applyFill="1" applyBorder="1" applyAlignment="1">
      <alignment horizontal="center" vertical="center"/>
    </xf>
    <xf numFmtId="0" fontId="17" fillId="3" borderId="37" xfId="0" applyFont="1" applyFill="1" applyBorder="1" applyAlignment="1">
      <alignment vertical="center" shrinkToFit="1"/>
    </xf>
    <xf numFmtId="0" fontId="17" fillId="3" borderId="61" xfId="0" applyFont="1" applyFill="1" applyBorder="1" applyAlignment="1">
      <alignment vertical="center" shrinkToFit="1"/>
    </xf>
    <xf numFmtId="0" fontId="17" fillId="3" borderId="8" xfId="0" applyFont="1" applyFill="1" applyBorder="1" applyAlignment="1">
      <alignment vertical="center" shrinkToFit="1"/>
    </xf>
    <xf numFmtId="0" fontId="17" fillId="3" borderId="9" xfId="0" applyFont="1" applyFill="1" applyBorder="1" applyAlignment="1">
      <alignment vertical="center" shrinkToFit="1"/>
    </xf>
    <xf numFmtId="0" fontId="17" fillId="3" borderId="10" xfId="0" applyFont="1" applyFill="1" applyBorder="1" applyAlignment="1">
      <alignment vertical="center" shrinkToFit="1"/>
    </xf>
    <xf numFmtId="0" fontId="22" fillId="3" borderId="19" xfId="0" applyFont="1" applyFill="1" applyBorder="1">
      <alignment vertical="center"/>
    </xf>
    <xf numFmtId="0" fontId="22" fillId="3" borderId="17" xfId="0" applyFont="1" applyFill="1" applyBorder="1">
      <alignment vertical="center"/>
    </xf>
    <xf numFmtId="0" fontId="22" fillId="3" borderId="18" xfId="0" applyFont="1" applyFill="1" applyBorder="1">
      <alignment vertical="center"/>
    </xf>
    <xf numFmtId="178" fontId="8" fillId="2" borderId="30" xfId="0" applyNumberFormat="1" applyFont="1" applyFill="1" applyBorder="1" applyAlignment="1" applyProtection="1">
      <alignment horizontal="center" vertical="center" shrinkToFit="1"/>
      <protection locked="0"/>
    </xf>
    <xf numFmtId="178" fontId="8" fillId="2" borderId="53" xfId="0" applyNumberFormat="1" applyFont="1" applyFill="1" applyBorder="1" applyAlignment="1" applyProtection="1">
      <alignment horizontal="center" vertical="center" shrinkToFit="1"/>
      <protection locked="0"/>
    </xf>
    <xf numFmtId="178" fontId="8" fillId="2" borderId="54" xfId="0" applyNumberFormat="1" applyFont="1" applyFill="1" applyBorder="1" applyAlignment="1" applyProtection="1">
      <alignment horizontal="center" vertical="center" shrinkToFit="1"/>
      <protection locked="0"/>
    </xf>
    <xf numFmtId="178" fontId="8" fillId="0" borderId="56" xfId="0" applyNumberFormat="1" applyFont="1" applyBorder="1" applyAlignment="1">
      <alignment horizontal="center" vertical="center" shrinkToFit="1"/>
    </xf>
    <xf numFmtId="178" fontId="8" fillId="0" borderId="92" xfId="0" applyNumberFormat="1" applyFont="1" applyBorder="1" applyAlignment="1">
      <alignment horizontal="center" vertical="center" shrinkToFit="1"/>
    </xf>
    <xf numFmtId="178" fontId="8" fillId="0" borderId="52" xfId="0" applyNumberFormat="1" applyFont="1" applyBorder="1" applyAlignment="1">
      <alignment horizontal="center" vertical="center" shrinkToFit="1"/>
    </xf>
    <xf numFmtId="178" fontId="8" fillId="0" borderId="59" xfId="0" applyNumberFormat="1" applyFont="1" applyBorder="1" applyAlignment="1">
      <alignment horizontal="center" vertical="center" shrinkToFit="1"/>
    </xf>
    <xf numFmtId="178" fontId="8" fillId="0" borderId="51" xfId="0" applyNumberFormat="1" applyFont="1" applyBorder="1" applyAlignment="1">
      <alignment horizontal="center" vertical="center" shrinkToFit="1"/>
    </xf>
    <xf numFmtId="178" fontId="8" fillId="0" borderId="58" xfId="0" applyNumberFormat="1" applyFont="1" applyBorder="1" applyAlignment="1">
      <alignment horizontal="center" vertical="center" shrinkToFit="1"/>
    </xf>
    <xf numFmtId="178" fontId="8" fillId="2" borderId="90" xfId="0" applyNumberFormat="1" applyFont="1" applyFill="1" applyBorder="1" applyAlignment="1" applyProtection="1">
      <alignment horizontal="center" vertical="center" shrinkToFit="1"/>
      <protection locked="0"/>
    </xf>
    <xf numFmtId="178" fontId="8" fillId="2" borderId="93" xfId="0" applyNumberFormat="1" applyFont="1" applyFill="1" applyBorder="1" applyAlignment="1" applyProtection="1">
      <alignment horizontal="center" vertical="center" shrinkToFit="1"/>
      <protection locked="0"/>
    </xf>
    <xf numFmtId="178" fontId="8" fillId="2" borderId="91" xfId="0" applyNumberFormat="1" applyFont="1" applyFill="1" applyBorder="1" applyAlignment="1" applyProtection="1">
      <alignment horizontal="center" vertical="center" shrinkToFit="1"/>
      <protection locked="0"/>
    </xf>
    <xf numFmtId="178" fontId="1" fillId="6" borderId="88" xfId="0" applyNumberFormat="1" applyFont="1" applyFill="1" applyBorder="1" applyAlignment="1" applyProtection="1">
      <alignment horizontal="center" vertical="center" shrinkToFit="1"/>
      <protection locked="0"/>
    </xf>
    <xf numFmtId="178" fontId="1" fillId="6" borderId="77" xfId="0" applyNumberFormat="1" applyFont="1" applyFill="1" applyBorder="1" applyAlignment="1" applyProtection="1">
      <alignment horizontal="center" vertical="center" shrinkToFit="1"/>
      <protection locked="0"/>
    </xf>
    <xf numFmtId="178" fontId="1" fillId="6" borderId="78" xfId="0" applyNumberFormat="1" applyFont="1" applyFill="1" applyBorder="1" applyAlignment="1" applyProtection="1">
      <alignment horizontal="center" vertical="center" shrinkToFit="1"/>
      <protection locked="0"/>
    </xf>
    <xf numFmtId="178" fontId="1" fillId="6" borderId="76" xfId="0" applyNumberFormat="1" applyFont="1" applyFill="1" applyBorder="1" applyAlignment="1" applyProtection="1">
      <alignment horizontal="center" vertical="center" shrinkToFit="1"/>
      <protection locked="0"/>
    </xf>
    <xf numFmtId="178" fontId="1" fillId="6" borderId="79" xfId="0" applyNumberFormat="1" applyFont="1" applyFill="1" applyBorder="1" applyAlignment="1" applyProtection="1">
      <alignment horizontal="center" vertical="center" shrinkToFit="1"/>
      <protection locked="0"/>
    </xf>
    <xf numFmtId="178" fontId="1" fillId="6" borderId="44" xfId="0" applyNumberFormat="1" applyFont="1" applyFill="1" applyBorder="1" applyAlignment="1" applyProtection="1">
      <alignment horizontal="center" vertical="center" shrinkToFit="1"/>
      <protection locked="0"/>
    </xf>
    <xf numFmtId="178" fontId="1" fillId="6" borderId="51" xfId="0" applyNumberFormat="1" applyFont="1" applyFill="1" applyBorder="1" applyAlignment="1" applyProtection="1">
      <alignment horizontal="center" vertical="center" shrinkToFit="1"/>
      <protection locked="0"/>
    </xf>
    <xf numFmtId="178" fontId="1" fillId="6" borderId="58" xfId="0" applyNumberFormat="1" applyFont="1" applyFill="1" applyBorder="1" applyAlignment="1" applyProtection="1">
      <alignment horizontal="center" vertical="center" shrinkToFit="1"/>
      <protection locked="0"/>
    </xf>
    <xf numFmtId="178" fontId="1" fillId="6" borderId="59" xfId="0" applyNumberFormat="1" applyFont="1" applyFill="1" applyBorder="1" applyAlignment="1" applyProtection="1">
      <alignment horizontal="center" vertical="center" shrinkToFit="1"/>
      <protection locked="0"/>
    </xf>
    <xf numFmtId="178" fontId="1" fillId="6" borderId="66" xfId="0" applyNumberFormat="1" applyFont="1" applyFill="1" applyBorder="1" applyAlignment="1" applyProtection="1">
      <alignment horizontal="center" vertical="center" shrinkToFit="1"/>
      <protection locked="0"/>
    </xf>
    <xf numFmtId="178" fontId="1" fillId="6" borderId="9" xfId="0" applyNumberFormat="1" applyFont="1" applyFill="1" applyBorder="1" applyAlignment="1" applyProtection="1">
      <alignment horizontal="center" vertical="center" shrinkToFit="1"/>
      <protection locked="0"/>
    </xf>
    <xf numFmtId="178" fontId="1" fillId="6" borderId="7" xfId="0" applyNumberFormat="1" applyFont="1" applyFill="1" applyBorder="1" applyAlignment="1" applyProtection="1">
      <alignment horizontal="center" vertical="center" shrinkToFit="1"/>
      <protection locked="0"/>
    </xf>
    <xf numFmtId="178" fontId="1" fillId="0" borderId="44" xfId="0" applyNumberFormat="1" applyFont="1" applyBorder="1" applyAlignment="1">
      <alignment horizontal="center" vertical="center" shrinkToFit="1"/>
    </xf>
    <xf numFmtId="178" fontId="1" fillId="0" borderId="51" xfId="0" applyNumberFormat="1" applyFont="1" applyBorder="1" applyAlignment="1">
      <alignment horizontal="center" vertical="center" shrinkToFit="1"/>
    </xf>
    <xf numFmtId="178" fontId="1" fillId="0" borderId="9" xfId="0" applyNumberFormat="1" applyFont="1" applyBorder="1" applyAlignment="1">
      <alignment horizontal="center" vertical="center" shrinkToFit="1"/>
    </xf>
    <xf numFmtId="178" fontId="1" fillId="0" borderId="89" xfId="0" applyNumberFormat="1" applyFont="1" applyBorder="1" applyAlignment="1">
      <alignment horizontal="center" vertical="center" shrinkToFit="1"/>
    </xf>
    <xf numFmtId="178" fontId="1" fillId="0" borderId="81" xfId="0" applyNumberFormat="1" applyFont="1" applyBorder="1" applyAlignment="1">
      <alignment horizontal="center" vertical="center" shrinkToFit="1"/>
    </xf>
    <xf numFmtId="178" fontId="1" fillId="0" borderId="82" xfId="0" applyNumberFormat="1" applyFont="1" applyBorder="1" applyAlignment="1">
      <alignment horizontal="center" vertical="center" shrinkToFit="1"/>
    </xf>
    <xf numFmtId="178" fontId="1" fillId="0" borderId="80" xfId="0" applyNumberFormat="1" applyFont="1" applyBorder="1" applyAlignment="1">
      <alignment horizontal="center" vertical="center" shrinkToFit="1"/>
    </xf>
    <xf numFmtId="178" fontId="1" fillId="0" borderId="83" xfId="0" applyNumberFormat="1" applyFont="1" applyBorder="1" applyAlignment="1">
      <alignment horizontal="center" vertical="center" shrinkToFit="1"/>
    </xf>
    <xf numFmtId="0" fontId="8" fillId="0" borderId="95" xfId="0" quotePrefix="1" applyFont="1" applyBorder="1" applyAlignment="1">
      <alignment vertical="center"/>
    </xf>
    <xf numFmtId="0" fontId="8" fillId="0" borderId="0" xfId="0" applyFont="1" applyProtection="1">
      <alignment vertical="center"/>
      <protection locked="0"/>
    </xf>
    <xf numFmtId="20" fontId="8" fillId="3" borderId="0" xfId="0" applyNumberFormat="1" applyFont="1" applyFill="1" applyBorder="1" applyAlignment="1" applyProtection="1">
      <alignment vertical="center"/>
      <protection locked="0"/>
    </xf>
    <xf numFmtId="0" fontId="24" fillId="0" borderId="0" xfId="2" applyFont="1" applyAlignment="1">
      <alignment vertical="center"/>
    </xf>
    <xf numFmtId="0" fontId="24" fillId="0" borderId="0" xfId="2" applyFont="1" applyBorder="1" applyAlignment="1">
      <alignment vertical="center" wrapText="1"/>
    </xf>
    <xf numFmtId="0" fontId="24" fillId="0" borderId="0" xfId="2" applyFont="1" applyBorder="1" applyAlignment="1">
      <alignment horizontal="left" vertical="center" wrapText="1"/>
    </xf>
    <xf numFmtId="0" fontId="24" fillId="0" borderId="0" xfId="2" applyFont="1" applyBorder="1" applyAlignment="1">
      <alignment horizontal="center" vertical="center"/>
    </xf>
    <xf numFmtId="0" fontId="24" fillId="0" borderId="0" xfId="2" applyFont="1" applyBorder="1" applyAlignment="1">
      <alignment horizontal="left" vertical="center"/>
    </xf>
    <xf numFmtId="0" fontId="23" fillId="7" borderId="8" xfId="2" applyFill="1" applyBorder="1" applyAlignment="1">
      <alignment horizontal="center" vertical="center"/>
    </xf>
    <xf numFmtId="0" fontId="23" fillId="0" borderId="0" xfId="2" applyAlignment="1">
      <alignment vertical="center"/>
    </xf>
    <xf numFmtId="0" fontId="25" fillId="0" borderId="0" xfId="2" applyFont="1" applyAlignment="1">
      <alignment vertical="center"/>
    </xf>
    <xf numFmtId="0" fontId="24" fillId="8" borderId="8" xfId="2" applyFont="1" applyFill="1" applyBorder="1" applyAlignment="1">
      <alignment horizontal="center" vertical="center"/>
    </xf>
    <xf numFmtId="0" fontId="26" fillId="0" borderId="0" xfId="2" applyFont="1" applyAlignment="1">
      <alignment vertical="center"/>
    </xf>
    <xf numFmtId="0" fontId="24" fillId="0" borderId="0" xfId="2" applyFont="1" applyFill="1" applyBorder="1" applyAlignment="1">
      <alignment vertical="center"/>
    </xf>
    <xf numFmtId="0" fontId="26" fillId="0" borderId="0" xfId="2" applyFont="1" applyFill="1" applyBorder="1" applyAlignment="1">
      <alignment vertical="center"/>
    </xf>
    <xf numFmtId="0" fontId="24" fillId="7" borderId="8" xfId="2" applyFont="1" applyFill="1" applyBorder="1" applyAlignment="1">
      <alignment horizontal="center" vertical="center"/>
    </xf>
    <xf numFmtId="0" fontId="24" fillId="3" borderId="0" xfId="5" applyFont="1" applyFill="1" applyBorder="1" applyAlignment="1">
      <alignment horizontal="center" vertical="center" wrapText="1"/>
    </xf>
    <xf numFmtId="0" fontId="24" fillId="3" borderId="0" xfId="4" applyFont="1" applyFill="1" applyAlignment="1">
      <alignment vertical="center"/>
    </xf>
    <xf numFmtId="0" fontId="30" fillId="3" borderId="0" xfId="7" applyFont="1" applyFill="1" applyBorder="1" applyAlignment="1">
      <alignment horizontal="left" vertical="top"/>
    </xf>
    <xf numFmtId="0" fontId="32" fillId="3" borderId="0" xfId="7" applyFont="1" applyFill="1" applyBorder="1" applyAlignment="1">
      <alignment vertical="top"/>
    </xf>
    <xf numFmtId="0" fontId="32" fillId="3" borderId="0" xfId="7" applyFont="1" applyFill="1" applyBorder="1" applyAlignment="1">
      <alignment horizontal="left" vertical="top"/>
    </xf>
    <xf numFmtId="0" fontId="32" fillId="3" borderId="10" xfId="7" applyNumberFormat="1" applyFont="1" applyFill="1" applyBorder="1" applyAlignment="1">
      <alignment horizontal="center" vertical="center" wrapText="1"/>
    </xf>
    <xf numFmtId="0" fontId="32" fillId="3" borderId="22" xfId="7" applyNumberFormat="1" applyFont="1" applyFill="1" applyBorder="1" applyAlignment="1">
      <alignment horizontal="center" vertical="center" wrapText="1"/>
    </xf>
    <xf numFmtId="0" fontId="32" fillId="3" borderId="27" xfId="7" applyFont="1" applyFill="1" applyBorder="1" applyAlignment="1">
      <alignment horizontal="center" vertical="center" wrapText="1"/>
    </xf>
    <xf numFmtId="0" fontId="32" fillId="3" borderId="12" xfId="7" applyFont="1" applyFill="1" applyBorder="1" applyAlignment="1">
      <alignment horizontal="left" vertical="top" wrapText="1"/>
    </xf>
    <xf numFmtId="0" fontId="32" fillId="3" borderId="137" xfId="7" applyFont="1" applyFill="1" applyBorder="1" applyAlignment="1">
      <alignment horizontal="left" vertical="top" wrapText="1"/>
    </xf>
    <xf numFmtId="0" fontId="32" fillId="3" borderId="48" xfId="7" applyFont="1" applyFill="1" applyBorder="1" applyAlignment="1">
      <alignment vertical="center" wrapText="1"/>
    </xf>
    <xf numFmtId="0" fontId="32" fillId="3" borderId="33" xfId="7" applyFont="1" applyFill="1" applyBorder="1" applyAlignment="1">
      <alignment vertical="center" wrapText="1"/>
    </xf>
    <xf numFmtId="0" fontId="32" fillId="3" borderId="128" xfId="7" applyFont="1" applyFill="1" applyBorder="1" applyAlignment="1">
      <alignment vertical="center" wrapText="1"/>
    </xf>
    <xf numFmtId="0" fontId="32" fillId="3" borderId="11" xfId="7" applyFont="1" applyFill="1" applyBorder="1" applyAlignment="1">
      <alignment vertical="center" wrapText="1"/>
    </xf>
    <xf numFmtId="49" fontId="32" fillId="3" borderId="6" xfId="7" applyNumberFormat="1" applyFont="1" applyFill="1" applyBorder="1" applyAlignment="1">
      <alignment horizontal="center" vertical="top"/>
    </xf>
    <xf numFmtId="0" fontId="32" fillId="3" borderId="135" xfId="7" applyFont="1" applyFill="1" applyBorder="1" applyAlignment="1">
      <alignment horizontal="left" vertical="center" wrapText="1"/>
    </xf>
    <xf numFmtId="0" fontId="32" fillId="3" borderId="135" xfId="7" applyFont="1" applyFill="1" applyBorder="1" applyAlignment="1">
      <alignment horizontal="center" vertical="center" wrapText="1"/>
    </xf>
    <xf numFmtId="49" fontId="32" fillId="3" borderId="25" xfId="7" applyNumberFormat="1" applyFont="1" applyFill="1" applyBorder="1" applyAlignment="1">
      <alignment vertical="center" wrapText="1"/>
    </xf>
    <xf numFmtId="49" fontId="32" fillId="3" borderId="24" xfId="7" applyNumberFormat="1" applyFont="1" applyFill="1" applyBorder="1" applyAlignment="1">
      <alignment vertical="center" wrapText="1"/>
    </xf>
    <xf numFmtId="0" fontId="24" fillId="3" borderId="0" xfId="5" applyFont="1" applyFill="1" applyAlignment="1">
      <alignment vertical="center" wrapText="1"/>
    </xf>
    <xf numFmtId="0" fontId="24" fillId="3" borderId="0" xfId="5" applyFont="1" applyFill="1" applyBorder="1" applyAlignment="1">
      <alignment horizontal="left" vertical="center" wrapText="1"/>
    </xf>
    <xf numFmtId="0" fontId="37" fillId="3" borderId="0" xfId="8" applyFont="1" applyFill="1" applyBorder="1" applyAlignment="1">
      <alignment horizontal="left" vertical="top"/>
    </xf>
    <xf numFmtId="0" fontId="38" fillId="3" borderId="0" xfId="8" applyFont="1" applyFill="1" applyBorder="1" applyAlignment="1">
      <alignment vertical="top"/>
    </xf>
    <xf numFmtId="0" fontId="30" fillId="3" borderId="0" xfId="8" applyFont="1" applyFill="1" applyBorder="1" applyAlignment="1">
      <alignment horizontal="left" vertical="top"/>
    </xf>
    <xf numFmtId="0" fontId="31" fillId="3" borderId="0" xfId="8" applyFont="1" applyFill="1" applyBorder="1" applyAlignment="1">
      <alignment horizontal="left" vertical="top" indent="3"/>
    </xf>
    <xf numFmtId="0" fontId="31" fillId="3" borderId="0" xfId="8" applyFont="1" applyFill="1" applyBorder="1" applyAlignment="1">
      <alignment horizontal="left" vertical="top" wrapText="1"/>
    </xf>
    <xf numFmtId="0" fontId="31" fillId="3" borderId="0" xfId="8" applyFont="1" applyFill="1" applyBorder="1" applyAlignment="1">
      <alignment horizontal="left" vertical="center"/>
    </xf>
    <xf numFmtId="0" fontId="39" fillId="3" borderId="0" xfId="8" applyFont="1" applyFill="1" applyBorder="1" applyAlignment="1">
      <alignment horizontal="left" vertical="top"/>
    </xf>
    <xf numFmtId="0" fontId="23" fillId="0" borderId="0" xfId="2" applyAlignment="1">
      <alignment horizontal="right" vertical="center"/>
    </xf>
    <xf numFmtId="0" fontId="23" fillId="0" borderId="15" xfId="2" applyBorder="1" applyAlignment="1">
      <alignment vertical="center"/>
    </xf>
    <xf numFmtId="0" fontId="23" fillId="0" borderId="14" xfId="2" applyBorder="1" applyAlignment="1">
      <alignment vertical="center"/>
    </xf>
    <xf numFmtId="0" fontId="23" fillId="0" borderId="20" xfId="2" applyBorder="1" applyAlignment="1">
      <alignment vertical="center"/>
    </xf>
    <xf numFmtId="0" fontId="23" fillId="0" borderId="6" xfId="2" applyBorder="1" applyAlignment="1">
      <alignment vertical="center"/>
    </xf>
    <xf numFmtId="0" fontId="23" fillId="0" borderId="21" xfId="2" applyBorder="1" applyAlignment="1">
      <alignment vertical="center"/>
    </xf>
    <xf numFmtId="0" fontId="23" fillId="0" borderId="22" xfId="2" applyBorder="1" applyAlignment="1">
      <alignment vertical="center"/>
    </xf>
    <xf numFmtId="0" fontId="23" fillId="0" borderId="27" xfId="2" applyBorder="1" applyAlignment="1">
      <alignment vertical="center"/>
    </xf>
    <xf numFmtId="0" fontId="23" fillId="0" borderId="23" xfId="2" applyBorder="1" applyAlignment="1">
      <alignment vertical="center"/>
    </xf>
    <xf numFmtId="0" fontId="23" fillId="0" borderId="12" xfId="2" applyBorder="1" applyAlignment="1">
      <alignment vertical="center"/>
    </xf>
    <xf numFmtId="0" fontId="23" fillId="0" borderId="0" xfId="2" applyBorder="1" applyAlignment="1">
      <alignment vertical="center"/>
    </xf>
    <xf numFmtId="0" fontId="23" fillId="0" borderId="41" xfId="2" applyBorder="1" applyAlignment="1">
      <alignment vertical="center"/>
    </xf>
    <xf numFmtId="0" fontId="23" fillId="0" borderId="30" xfId="2" applyBorder="1" applyAlignment="1">
      <alignment vertical="center"/>
    </xf>
    <xf numFmtId="0" fontId="23" fillId="0" borderId="5" xfId="2" applyBorder="1" applyAlignment="1">
      <alignment vertical="center"/>
    </xf>
    <xf numFmtId="0" fontId="23" fillId="0" borderId="45" xfId="2" applyBorder="1" applyAlignment="1">
      <alignment vertical="center"/>
    </xf>
    <xf numFmtId="0" fontId="23" fillId="0" borderId="43" xfId="2" applyBorder="1" applyAlignment="1">
      <alignment vertical="center"/>
    </xf>
    <xf numFmtId="0" fontId="23" fillId="0" borderId="33" xfId="2" applyBorder="1" applyAlignment="1">
      <alignment vertical="center"/>
    </xf>
    <xf numFmtId="0" fontId="23" fillId="0" borderId="32" xfId="2" applyBorder="1" applyAlignment="1">
      <alignment vertical="center"/>
    </xf>
    <xf numFmtId="0" fontId="23" fillId="0" borderId="3" xfId="2" applyBorder="1" applyAlignment="1">
      <alignment vertical="center"/>
    </xf>
    <xf numFmtId="0" fontId="23" fillId="0" borderId="2" xfId="2" applyBorder="1" applyAlignment="1">
      <alignment vertical="center"/>
    </xf>
    <xf numFmtId="0" fontId="23" fillId="0" borderId="4" xfId="2" applyBorder="1" applyAlignment="1">
      <alignment vertical="center"/>
    </xf>
    <xf numFmtId="0" fontId="23" fillId="0" borderId="0" xfId="2" applyFont="1" applyAlignment="1">
      <alignment vertical="center"/>
    </xf>
    <xf numFmtId="0" fontId="40" fillId="0" borderId="0" xfId="2" applyFont="1" applyAlignment="1">
      <alignment vertical="center"/>
    </xf>
    <xf numFmtId="0" fontId="41" fillId="0" borderId="0" xfId="2" applyFont="1" applyAlignment="1">
      <alignment vertical="center"/>
    </xf>
    <xf numFmtId="0" fontId="43" fillId="0" borderId="0" xfId="2" applyFont="1" applyAlignment="1">
      <alignment vertical="center"/>
    </xf>
    <xf numFmtId="0" fontId="40" fillId="0" borderId="0" xfId="2" applyFont="1" applyAlignment="1">
      <alignment horizontal="right" vertical="center"/>
    </xf>
    <xf numFmtId="0" fontId="41" fillId="0" borderId="0" xfId="2" applyFont="1" applyBorder="1" applyAlignment="1">
      <alignment horizontal="left" vertical="center"/>
    </xf>
    <xf numFmtId="0" fontId="43" fillId="0" borderId="0" xfId="2" applyFont="1" applyAlignment="1">
      <alignment horizontal="justify" vertical="center" wrapText="1"/>
    </xf>
    <xf numFmtId="0" fontId="41" fillId="0" borderId="0" xfId="2" applyFont="1" applyAlignment="1">
      <alignment vertical="center" wrapText="1"/>
    </xf>
    <xf numFmtId="0" fontId="41" fillId="0" borderId="0" xfId="2" applyFont="1" applyBorder="1" applyAlignment="1">
      <alignment horizontal="justify" vertical="center" wrapText="1"/>
    </xf>
    <xf numFmtId="0" fontId="47" fillId="0" borderId="0" xfId="2" applyFont="1" applyBorder="1" applyAlignment="1">
      <alignment horizontal="left" vertical="center"/>
    </xf>
    <xf numFmtId="0" fontId="43" fillId="0" borderId="0" xfId="2" applyFont="1" applyAlignment="1">
      <alignment horizontal="center" vertical="center"/>
    </xf>
    <xf numFmtId="49" fontId="23" fillId="0" borderId="0" xfId="4" applyNumberFormat="1" applyFont="1" applyAlignment="1">
      <alignment vertical="center"/>
    </xf>
    <xf numFmtId="49" fontId="23" fillId="0" borderId="0" xfId="4" applyNumberFormat="1" applyFont="1" applyBorder="1" applyAlignment="1">
      <alignment vertical="center"/>
    </xf>
    <xf numFmtId="49" fontId="24" fillId="0" borderId="0" xfId="4" applyNumberFormat="1" applyFont="1" applyBorder="1" applyAlignment="1">
      <alignment vertical="center"/>
    </xf>
    <xf numFmtId="49" fontId="23" fillId="0" borderId="0" xfId="4" applyNumberFormat="1" applyFont="1" applyBorder="1" applyAlignment="1">
      <alignment horizontal="center" vertical="center"/>
    </xf>
    <xf numFmtId="49" fontId="23" fillId="0" borderId="0" xfId="6" applyNumberFormat="1" applyFont="1" applyBorder="1" applyAlignment="1">
      <alignment vertical="center"/>
    </xf>
    <xf numFmtId="49" fontId="24" fillId="0" borderId="0" xfId="4" applyNumberFormat="1" applyFont="1" applyFill="1" applyBorder="1" applyAlignment="1">
      <alignment vertical="top"/>
    </xf>
    <xf numFmtId="49" fontId="24" fillId="0" borderId="0" xfId="6" applyNumberFormat="1" applyFont="1" applyBorder="1" applyAlignment="1">
      <alignment horizontal="left" vertical="center"/>
    </xf>
    <xf numFmtId="49" fontId="23" fillId="0" borderId="0" xfId="4" applyNumberFormat="1" applyFont="1" applyBorder="1" applyAlignment="1">
      <alignment horizontal="left" vertical="center"/>
    </xf>
    <xf numFmtId="49" fontId="24" fillId="0" borderId="0" xfId="6" applyNumberFormat="1" applyFont="1" applyFill="1" applyBorder="1" applyAlignment="1">
      <alignment vertical="center"/>
    </xf>
    <xf numFmtId="49" fontId="24" fillId="0" borderId="0" xfId="4" applyNumberFormat="1" applyFont="1" applyFill="1" applyBorder="1" applyAlignment="1">
      <alignment vertical="center"/>
    </xf>
    <xf numFmtId="49" fontId="24" fillId="0" borderId="0" xfId="6" applyNumberFormat="1" applyFont="1" applyFill="1" applyBorder="1" applyAlignment="1">
      <alignment horizontal="right" vertical="center"/>
    </xf>
    <xf numFmtId="49" fontId="24" fillId="0" borderId="0" xfId="6" applyNumberFormat="1" applyFont="1" applyFill="1" applyBorder="1" applyAlignment="1">
      <alignment horizontal="left" vertical="center"/>
    </xf>
    <xf numFmtId="49" fontId="24" fillId="0" borderId="10" xfId="4" applyNumberFormat="1" applyFont="1" applyFill="1" applyBorder="1" applyAlignment="1">
      <alignment vertical="center"/>
    </xf>
    <xf numFmtId="49" fontId="24" fillId="0" borderId="24" xfId="4" applyNumberFormat="1" applyFont="1" applyFill="1" applyBorder="1" applyAlignment="1">
      <alignment vertical="center"/>
    </xf>
    <xf numFmtId="49" fontId="24" fillId="0" borderId="11" xfId="4" applyNumberFormat="1" applyFont="1" applyFill="1" applyBorder="1" applyAlignment="1">
      <alignment vertical="center"/>
    </xf>
    <xf numFmtId="49" fontId="24" fillId="0" borderId="43" xfId="4" applyNumberFormat="1" applyFont="1" applyFill="1" applyBorder="1" applyAlignment="1">
      <alignment vertical="center"/>
    </xf>
    <xf numFmtId="49" fontId="24" fillId="0" borderId="33" xfId="4" applyNumberFormat="1" applyFont="1" applyFill="1" applyBorder="1" applyAlignment="1">
      <alignment vertical="center"/>
    </xf>
    <xf numFmtId="49" fontId="24" fillId="0" borderId="5" xfId="4" applyNumberFormat="1" applyFont="1" applyFill="1" applyBorder="1" applyAlignment="1">
      <alignment vertical="center"/>
    </xf>
    <xf numFmtId="49" fontId="24" fillId="0" borderId="22" xfId="4" applyNumberFormat="1" applyFont="1" applyFill="1" applyBorder="1" applyAlignment="1">
      <alignment vertical="center"/>
    </xf>
    <xf numFmtId="49" fontId="24" fillId="0" borderId="27" xfId="4" applyNumberFormat="1" applyFont="1" applyFill="1" applyBorder="1" applyAlignment="1">
      <alignment vertical="center"/>
    </xf>
    <xf numFmtId="49" fontId="24" fillId="0" borderId="23" xfId="4" applyNumberFormat="1" applyFont="1" applyFill="1" applyBorder="1" applyAlignment="1">
      <alignment vertical="center"/>
    </xf>
    <xf numFmtId="49" fontId="24" fillId="0" borderId="30" xfId="4" applyNumberFormat="1" applyFont="1" applyBorder="1" applyAlignment="1">
      <alignment vertical="center"/>
    </xf>
    <xf numFmtId="49" fontId="24" fillId="0" borderId="27" xfId="4" applyNumberFormat="1" applyFont="1" applyBorder="1" applyAlignment="1">
      <alignment vertical="center"/>
    </xf>
    <xf numFmtId="49" fontId="24" fillId="0" borderId="23" xfId="4" applyNumberFormat="1" applyFont="1" applyBorder="1" applyAlignment="1">
      <alignment vertical="center"/>
    </xf>
    <xf numFmtId="49" fontId="24" fillId="0" borderId="43" xfId="4" applyNumberFormat="1" applyFont="1" applyFill="1" applyBorder="1" applyAlignment="1">
      <alignment vertical="top" wrapText="1"/>
    </xf>
    <xf numFmtId="49" fontId="24" fillId="0" borderId="33" xfId="4" applyNumberFormat="1" applyFont="1" applyFill="1" applyBorder="1" applyAlignment="1">
      <alignment vertical="top" wrapText="1"/>
    </xf>
    <xf numFmtId="49" fontId="24" fillId="0" borderId="32" xfId="4" applyNumberFormat="1" applyFont="1" applyFill="1" applyBorder="1" applyAlignment="1">
      <alignment vertical="top"/>
    </xf>
    <xf numFmtId="49" fontId="24" fillId="0" borderId="30" xfId="4" applyNumberFormat="1" applyFont="1" applyFill="1" applyBorder="1" applyAlignment="1">
      <alignment vertical="center"/>
    </xf>
    <xf numFmtId="49" fontId="24" fillId="0" borderId="24" xfId="4" applyNumberFormat="1" applyFont="1" applyBorder="1" applyAlignment="1">
      <alignment vertical="center"/>
    </xf>
    <xf numFmtId="49" fontId="24" fillId="0" borderId="11" xfId="4" applyNumberFormat="1" applyFont="1" applyFill="1" applyBorder="1" applyAlignment="1">
      <alignment horizontal="left" vertical="center"/>
    </xf>
    <xf numFmtId="49" fontId="24" fillId="0" borderId="43" xfId="4" applyNumberFormat="1" applyFont="1" applyFill="1" applyBorder="1" applyAlignment="1">
      <alignment vertical="top"/>
    </xf>
    <xf numFmtId="49" fontId="24" fillId="0" borderId="33" xfId="4" applyNumberFormat="1" applyFont="1" applyFill="1" applyBorder="1" applyAlignment="1">
      <alignment vertical="top"/>
    </xf>
    <xf numFmtId="49" fontId="24" fillId="0" borderId="24" xfId="4" applyNumberFormat="1" applyFont="1" applyFill="1" applyBorder="1" applyAlignment="1">
      <alignment horizontal="center" vertical="center"/>
    </xf>
    <xf numFmtId="49" fontId="23" fillId="0" borderId="0" xfId="5" applyNumberFormat="1" applyFont="1" applyBorder="1" applyAlignment="1">
      <alignment vertical="center"/>
    </xf>
    <xf numFmtId="49" fontId="23" fillId="0" borderId="0" xfId="5" applyNumberFormat="1" applyFont="1" applyBorder="1" applyAlignment="1">
      <alignment horizontal="center" vertical="center"/>
    </xf>
    <xf numFmtId="49" fontId="23" fillId="0" borderId="181" xfId="5" applyNumberFormat="1" applyFont="1" applyFill="1" applyBorder="1" applyAlignment="1">
      <alignment horizontal="center" vertical="center"/>
    </xf>
    <xf numFmtId="49" fontId="23" fillId="0" borderId="182" xfId="5" applyNumberFormat="1" applyFont="1" applyFill="1" applyBorder="1" applyAlignment="1">
      <alignment horizontal="center" vertical="center"/>
    </xf>
    <xf numFmtId="49" fontId="23" fillId="0" borderId="24" xfId="5" applyNumberFormat="1" applyFont="1" applyFill="1" applyBorder="1" applyAlignment="1">
      <alignment horizontal="center" vertical="center"/>
    </xf>
    <xf numFmtId="49" fontId="23" fillId="0" borderId="183" xfId="5" applyNumberFormat="1" applyFont="1" applyFill="1" applyBorder="1" applyAlignment="1">
      <alignment horizontal="center" vertical="center"/>
    </xf>
    <xf numFmtId="49" fontId="23" fillId="0" borderId="11" xfId="5" applyNumberFormat="1" applyFont="1" applyFill="1" applyBorder="1" applyAlignment="1">
      <alignment horizontal="center" vertical="center"/>
    </xf>
    <xf numFmtId="49" fontId="23" fillId="0" borderId="0" xfId="5" applyNumberFormat="1" applyFont="1" applyFill="1" applyBorder="1" applyAlignment="1">
      <alignment vertical="center"/>
    </xf>
    <xf numFmtId="49" fontId="23" fillId="0" borderId="0" xfId="4" applyNumberFormat="1" applyFont="1" applyFill="1" applyBorder="1" applyAlignment="1">
      <alignment vertical="center"/>
    </xf>
    <xf numFmtId="49" fontId="23" fillId="0" borderId="0" xfId="4" applyNumberFormat="1" applyFont="1" applyFill="1" applyAlignment="1">
      <alignment vertical="center"/>
    </xf>
    <xf numFmtId="49" fontId="23" fillId="0" borderId="0" xfId="4" applyNumberFormat="1" applyFont="1" applyFill="1" applyAlignment="1">
      <alignment vertical="top"/>
    </xf>
    <xf numFmtId="49" fontId="23" fillId="0" borderId="0" xfId="4" applyNumberFormat="1" applyFont="1" applyFill="1" applyBorder="1" applyAlignment="1">
      <alignment vertical="top"/>
    </xf>
    <xf numFmtId="49" fontId="23" fillId="0" borderId="0" xfId="4" applyNumberFormat="1" applyFont="1" applyFill="1" applyAlignment="1">
      <alignment horizontal="right" vertical="top"/>
    </xf>
    <xf numFmtId="49" fontId="23" fillId="0" borderId="0" xfId="4" applyNumberFormat="1" applyFont="1" applyFill="1" applyAlignment="1">
      <alignment horizontal="right" vertical="center"/>
    </xf>
    <xf numFmtId="49" fontId="25" fillId="0" borderId="0" xfId="4" applyNumberFormat="1" applyFont="1" applyFill="1" applyAlignment="1">
      <alignment vertical="center"/>
    </xf>
    <xf numFmtId="49" fontId="23" fillId="0" borderId="0" xfId="4" applyNumberFormat="1" applyFont="1" applyFill="1" applyAlignment="1">
      <alignment horizontal="left" vertical="center"/>
    </xf>
    <xf numFmtId="0" fontId="24" fillId="0" borderId="33" xfId="3" applyFont="1" applyBorder="1" applyAlignment="1">
      <alignment horizontal="left" vertical="center" wrapText="1"/>
    </xf>
    <xf numFmtId="0" fontId="24" fillId="0" borderId="8" xfId="2" applyFont="1" applyFill="1" applyBorder="1" applyAlignment="1">
      <alignment horizontal="left" vertical="center" wrapText="1"/>
    </xf>
    <xf numFmtId="0" fontId="24" fillId="0" borderId="8" xfId="2" applyFont="1" applyFill="1" applyBorder="1" applyAlignment="1">
      <alignment horizontal="left" vertical="center"/>
    </xf>
    <xf numFmtId="0" fontId="24" fillId="0" borderId="8" xfId="2" applyFont="1" applyBorder="1" applyAlignment="1">
      <alignment horizontal="left" vertical="center" wrapText="1"/>
    </xf>
    <xf numFmtId="0" fontId="24" fillId="0" borderId="8" xfId="3" applyFont="1" applyBorder="1" applyAlignment="1">
      <alignment horizontal="left" vertical="center" wrapText="1"/>
    </xf>
    <xf numFmtId="0" fontId="24" fillId="0" borderId="8" xfId="2" applyFont="1" applyBorder="1" applyAlignment="1">
      <alignment horizontal="left" vertical="center"/>
    </xf>
    <xf numFmtId="0" fontId="24" fillId="0" borderId="8" xfId="2" applyFont="1" applyFill="1" applyBorder="1" applyAlignment="1">
      <alignment horizontal="center" vertical="center" shrinkToFit="1"/>
    </xf>
    <xf numFmtId="0" fontId="24" fillId="0" borderId="32" xfId="2" applyFont="1" applyFill="1" applyBorder="1" applyAlignment="1">
      <alignment horizontal="left" vertical="center" wrapText="1"/>
    </xf>
    <xf numFmtId="0" fontId="24" fillId="0" borderId="43" xfId="2" applyFont="1" applyFill="1" applyBorder="1" applyAlignment="1">
      <alignment horizontal="left" vertical="center" wrapText="1"/>
    </xf>
    <xf numFmtId="0" fontId="24" fillId="0" borderId="5" xfId="2" applyFont="1" applyFill="1" applyBorder="1" applyAlignment="1">
      <alignment horizontal="left" vertical="center" wrapText="1"/>
    </xf>
    <xf numFmtId="0" fontId="24" fillId="0" borderId="30" xfId="2" applyFont="1" applyFill="1" applyBorder="1" applyAlignment="1">
      <alignment horizontal="left" vertical="center" wrapText="1"/>
    </xf>
    <xf numFmtId="0" fontId="24" fillId="0" borderId="23" xfId="2" applyFont="1" applyFill="1" applyBorder="1" applyAlignment="1">
      <alignment horizontal="left" vertical="center" wrapText="1"/>
    </xf>
    <xf numFmtId="0" fontId="24" fillId="0" borderId="22" xfId="2" applyFont="1" applyFill="1" applyBorder="1" applyAlignment="1">
      <alignment horizontal="left" vertical="center" wrapText="1"/>
    </xf>
    <xf numFmtId="0" fontId="24" fillId="0" borderId="33" xfId="2" applyFont="1" applyFill="1" applyBorder="1" applyAlignment="1">
      <alignment horizontal="left" vertical="center" wrapText="1"/>
    </xf>
    <xf numFmtId="0" fontId="24" fillId="0" borderId="0" xfId="2" applyFont="1" applyFill="1" applyBorder="1" applyAlignment="1">
      <alignment horizontal="left" vertical="center" wrapText="1"/>
    </xf>
    <xf numFmtId="0" fontId="24" fillId="0" borderId="27" xfId="2" applyFont="1" applyFill="1" applyBorder="1" applyAlignment="1">
      <alignment horizontal="left" vertical="center" wrapText="1"/>
    </xf>
    <xf numFmtId="0" fontId="24" fillId="0" borderId="32" xfId="2" applyFont="1" applyFill="1" applyBorder="1" applyAlignment="1">
      <alignment horizontal="left" vertical="center"/>
    </xf>
    <xf numFmtId="0" fontId="24" fillId="0" borderId="33" xfId="2" applyFont="1" applyFill="1" applyBorder="1" applyAlignment="1">
      <alignment horizontal="left" vertical="center"/>
    </xf>
    <xf numFmtId="0" fontId="24" fillId="0" borderId="43" xfId="2" applyFont="1" applyFill="1" applyBorder="1" applyAlignment="1">
      <alignment horizontal="left" vertical="center"/>
    </xf>
    <xf numFmtId="0" fontId="24" fillId="0" borderId="5" xfId="2" applyFont="1" applyFill="1" applyBorder="1" applyAlignment="1">
      <alignment horizontal="left" vertical="center"/>
    </xf>
    <xf numFmtId="0" fontId="24" fillId="0" borderId="0" xfId="2" applyFont="1" applyFill="1" applyBorder="1" applyAlignment="1">
      <alignment horizontal="left" vertical="center"/>
    </xf>
    <xf numFmtId="0" fontId="24" fillId="0" borderId="30" xfId="2" applyFont="1" applyFill="1" applyBorder="1" applyAlignment="1">
      <alignment horizontal="left" vertical="center"/>
    </xf>
    <xf numFmtId="0" fontId="24" fillId="0" borderId="23" xfId="2" applyFont="1" applyFill="1" applyBorder="1" applyAlignment="1">
      <alignment horizontal="left" vertical="center"/>
    </xf>
    <xf numFmtId="0" fontId="24" fillId="0" borderId="27" xfId="2" applyFont="1" applyFill="1" applyBorder="1" applyAlignment="1">
      <alignment horizontal="left" vertical="center"/>
    </xf>
    <xf numFmtId="0" fontId="24" fillId="0" borderId="22" xfId="2" applyFont="1" applyFill="1" applyBorder="1" applyAlignment="1">
      <alignment horizontal="left" vertical="center"/>
    </xf>
    <xf numFmtId="0" fontId="24" fillId="8" borderId="8" xfId="2" applyFont="1" applyFill="1" applyBorder="1" applyAlignment="1">
      <alignment horizontal="center" vertical="center"/>
    </xf>
    <xf numFmtId="0" fontId="24" fillId="0" borderId="8" xfId="2" applyFont="1" applyBorder="1" applyAlignment="1">
      <alignment horizontal="center" vertical="center" shrinkToFit="1"/>
    </xf>
    <xf numFmtId="0" fontId="24" fillId="0" borderId="8" xfId="2" applyFont="1" applyBorder="1" applyAlignment="1">
      <alignment horizontal="center" vertical="center"/>
    </xf>
    <xf numFmtId="0" fontId="24" fillId="0" borderId="8" xfId="3" applyFont="1" applyBorder="1" applyAlignment="1">
      <alignment horizontal="left" vertical="center"/>
    </xf>
    <xf numFmtId="0" fontId="27" fillId="0" borderId="0" xfId="2" applyFont="1" applyAlignment="1">
      <alignment horizontal="center" vertical="center"/>
    </xf>
    <xf numFmtId="0" fontId="24" fillId="0" borderId="0" xfId="2" applyFont="1" applyAlignment="1">
      <alignment horizontal="left" vertical="center" wrapText="1"/>
    </xf>
    <xf numFmtId="0" fontId="24" fillId="7" borderId="8" xfId="2" applyFont="1" applyFill="1" applyBorder="1" applyAlignment="1">
      <alignment horizontal="center" vertical="center"/>
    </xf>
    <xf numFmtId="0" fontId="23" fillId="7" borderId="8" xfId="2" applyFill="1" applyBorder="1" applyAlignment="1">
      <alignment horizontal="center" vertical="center"/>
    </xf>
    <xf numFmtId="0" fontId="24" fillId="0" borderId="8" xfId="2" applyFont="1" applyBorder="1" applyAlignment="1">
      <alignment horizontal="left" vertical="center" shrinkToFit="1"/>
    </xf>
    <xf numFmtId="0" fontId="24" fillId="0" borderId="32" xfId="2" applyFont="1" applyBorder="1" applyAlignment="1">
      <alignment horizontal="left" vertical="center"/>
    </xf>
    <xf numFmtId="0" fontId="24" fillId="0" borderId="33" xfId="2" applyFont="1" applyBorder="1" applyAlignment="1">
      <alignment horizontal="left" vertical="center"/>
    </xf>
    <xf numFmtId="0" fontId="24" fillId="0" borderId="43" xfId="2" applyFont="1" applyBorder="1" applyAlignment="1">
      <alignment horizontal="left" vertical="center"/>
    </xf>
    <xf numFmtId="0" fontId="24" fillId="0" borderId="5" xfId="2" applyFont="1" applyBorder="1" applyAlignment="1">
      <alignment horizontal="left" vertical="center"/>
    </xf>
    <xf numFmtId="0" fontId="24" fillId="0" borderId="0" xfId="2" applyFont="1" applyBorder="1" applyAlignment="1">
      <alignment horizontal="left" vertical="center"/>
    </xf>
    <xf numFmtId="0" fontId="24" fillId="0" borderId="30" xfId="2" applyFont="1" applyBorder="1" applyAlignment="1">
      <alignment horizontal="left" vertical="center"/>
    </xf>
    <xf numFmtId="0" fontId="24" fillId="0" borderId="23" xfId="2" applyFont="1" applyBorder="1" applyAlignment="1">
      <alignment horizontal="left" vertical="center"/>
    </xf>
    <xf numFmtId="0" fontId="24" fillId="0" borderId="27" xfId="2" applyFont="1" applyBorder="1" applyAlignment="1">
      <alignment horizontal="left" vertical="center"/>
    </xf>
    <xf numFmtId="0" fontId="24" fillId="0" borderId="22" xfId="2" applyFont="1" applyBorder="1" applyAlignment="1">
      <alignment horizontal="left" vertical="center"/>
    </xf>
    <xf numFmtId="0" fontId="24" fillId="0" borderId="32" xfId="2" applyFont="1" applyBorder="1" applyAlignment="1">
      <alignment horizontal="left" vertical="center" wrapText="1"/>
    </xf>
    <xf numFmtId="0" fontId="24" fillId="0" borderId="33" xfId="2" applyFont="1" applyBorder="1" applyAlignment="1">
      <alignment horizontal="left" vertical="center" wrapText="1"/>
    </xf>
    <xf numFmtId="0" fontId="24" fillId="0" borderId="43" xfId="2" applyFont="1" applyBorder="1" applyAlignment="1">
      <alignment horizontal="left" vertical="center" wrapText="1"/>
    </xf>
    <xf numFmtId="0" fontId="24" fillId="0" borderId="5" xfId="2" applyFont="1" applyBorder="1" applyAlignment="1">
      <alignment horizontal="left" vertical="center" wrapText="1"/>
    </xf>
    <xf numFmtId="0" fontId="24" fillId="0" borderId="0" xfId="2" applyFont="1" applyBorder="1" applyAlignment="1">
      <alignment horizontal="left" vertical="center" wrapText="1"/>
    </xf>
    <xf numFmtId="0" fontId="24" fillId="0" borderId="30" xfId="2" applyFont="1" applyBorder="1" applyAlignment="1">
      <alignment horizontal="left" vertical="center" wrapText="1"/>
    </xf>
    <xf numFmtId="0" fontId="24" fillId="0" borderId="23" xfId="2" applyFont="1" applyBorder="1" applyAlignment="1">
      <alignment horizontal="left" vertical="center" wrapText="1"/>
    </xf>
    <xf numFmtId="0" fontId="24" fillId="0" borderId="27" xfId="2" applyFont="1" applyBorder="1" applyAlignment="1">
      <alignment horizontal="left" vertical="center" wrapText="1"/>
    </xf>
    <xf numFmtId="0" fontId="24" fillId="0" borderId="22" xfId="2" applyFont="1" applyBorder="1" applyAlignment="1">
      <alignment horizontal="left" vertical="center" wrapText="1"/>
    </xf>
    <xf numFmtId="0" fontId="24" fillId="0" borderId="8" xfId="2" applyFont="1" applyBorder="1" applyAlignment="1">
      <alignment horizontal="center" vertical="center" wrapText="1"/>
    </xf>
    <xf numFmtId="49" fontId="24" fillId="0" borderId="32" xfId="4" applyNumberFormat="1" applyFont="1" applyFill="1" applyBorder="1" applyAlignment="1">
      <alignment horizontal="center" vertical="center"/>
    </xf>
    <xf numFmtId="49" fontId="24" fillId="0" borderId="43" xfId="4" applyNumberFormat="1" applyFont="1" applyFill="1" applyBorder="1" applyAlignment="1">
      <alignment horizontal="center" vertical="center"/>
    </xf>
    <xf numFmtId="49" fontId="24" fillId="0" borderId="11" xfId="4" applyNumberFormat="1" applyFont="1" applyFill="1" applyBorder="1" applyAlignment="1">
      <alignment horizontal="center" vertical="center"/>
    </xf>
    <xf numFmtId="49" fontId="24" fillId="0" borderId="24" xfId="4" applyNumberFormat="1" applyFont="1" applyFill="1" applyBorder="1" applyAlignment="1">
      <alignment horizontal="center" vertical="center"/>
    </xf>
    <xf numFmtId="49" fontId="24" fillId="0" borderId="10" xfId="4" applyNumberFormat="1" applyFont="1" applyFill="1" applyBorder="1" applyAlignment="1">
      <alignment horizontal="center" vertical="center"/>
    </xf>
    <xf numFmtId="49" fontId="24" fillId="0" borderId="32" xfId="4" applyNumberFormat="1" applyFont="1" applyBorder="1" applyAlignment="1">
      <alignment horizontal="center" vertical="center"/>
    </xf>
    <xf numFmtId="49" fontId="24" fillId="0" borderId="43" xfId="4" applyNumberFormat="1" applyFont="1" applyBorder="1" applyAlignment="1">
      <alignment horizontal="center" vertical="center"/>
    </xf>
    <xf numFmtId="49" fontId="24" fillId="0" borderId="5" xfId="4" applyNumberFormat="1" applyFont="1" applyFill="1" applyBorder="1" applyAlignment="1">
      <alignment horizontal="left" vertical="top" wrapText="1"/>
    </xf>
    <xf numFmtId="49" fontId="24" fillId="0" borderId="0" xfId="4" applyNumberFormat="1" applyFont="1" applyFill="1" applyBorder="1" applyAlignment="1">
      <alignment horizontal="left" vertical="top" wrapText="1"/>
    </xf>
    <xf numFmtId="49" fontId="24" fillId="0" borderId="30" xfId="4" applyNumberFormat="1" applyFont="1" applyFill="1" applyBorder="1" applyAlignment="1">
      <alignment horizontal="left" vertical="top" wrapText="1"/>
    </xf>
    <xf numFmtId="49" fontId="24" fillId="0" borderId="5" xfId="4" applyNumberFormat="1" applyFont="1" applyFill="1" applyBorder="1" applyAlignment="1">
      <alignment horizontal="left" vertical="top"/>
    </xf>
    <xf numFmtId="49" fontId="24" fillId="0" borderId="0" xfId="4" applyNumberFormat="1" applyFont="1" applyFill="1" applyBorder="1" applyAlignment="1">
      <alignment horizontal="left" vertical="top"/>
    </xf>
    <xf numFmtId="49" fontId="24" fillId="0" borderId="30" xfId="4" applyNumberFormat="1" applyFont="1" applyFill="1" applyBorder="1" applyAlignment="1">
      <alignment horizontal="left" vertical="top"/>
    </xf>
    <xf numFmtId="49" fontId="24" fillId="0" borderId="23" xfId="4" applyNumberFormat="1" applyFont="1" applyFill="1" applyBorder="1" applyAlignment="1">
      <alignment horizontal="left" vertical="top"/>
    </xf>
    <xf numFmtId="49" fontId="24" fillId="0" borderId="27" xfId="4" applyNumberFormat="1" applyFont="1" applyFill="1" applyBorder="1" applyAlignment="1">
      <alignment horizontal="left" vertical="top"/>
    </xf>
    <xf numFmtId="49" fontId="24" fillId="0" borderId="22" xfId="4" applyNumberFormat="1" applyFont="1" applyFill="1" applyBorder="1" applyAlignment="1">
      <alignment horizontal="left" vertical="top"/>
    </xf>
    <xf numFmtId="49" fontId="24" fillId="0" borderId="23" xfId="4" applyNumberFormat="1" applyFont="1" applyFill="1" applyBorder="1" applyAlignment="1">
      <alignment horizontal="center" vertical="center"/>
    </xf>
    <xf numFmtId="49" fontId="24" fillId="0" borderId="22" xfId="4" applyNumberFormat="1" applyFont="1" applyFill="1" applyBorder="1" applyAlignment="1">
      <alignment horizontal="center" vertical="center"/>
    </xf>
    <xf numFmtId="49" fontId="24" fillId="0" borderId="33" xfId="4" applyNumberFormat="1" applyFont="1" applyFill="1" applyBorder="1" applyAlignment="1">
      <alignment horizontal="center" vertical="center"/>
    </xf>
    <xf numFmtId="49" fontId="24" fillId="0" borderId="5" xfId="4" applyNumberFormat="1" applyFont="1" applyFill="1" applyBorder="1" applyAlignment="1">
      <alignment horizontal="center" vertical="center"/>
    </xf>
    <xf numFmtId="49" fontId="24" fillId="0" borderId="0" xfId="4" applyNumberFormat="1" applyFont="1" applyFill="1" applyBorder="1" applyAlignment="1">
      <alignment horizontal="center" vertical="center"/>
    </xf>
    <xf numFmtId="49" fontId="24" fillId="0" borderId="30" xfId="4" applyNumberFormat="1" applyFont="1" applyFill="1" applyBorder="1" applyAlignment="1">
      <alignment horizontal="center" vertical="center"/>
    </xf>
    <xf numFmtId="49" fontId="24" fillId="0" borderId="27" xfId="4" applyNumberFormat="1" applyFont="1" applyFill="1" applyBorder="1" applyAlignment="1">
      <alignment horizontal="center" vertical="center"/>
    </xf>
    <xf numFmtId="0" fontId="24" fillId="3" borderId="0" xfId="4" applyFont="1" applyFill="1" applyAlignment="1">
      <alignment horizontal="center" vertical="center"/>
    </xf>
    <xf numFmtId="49" fontId="23" fillId="0" borderId="0" xfId="4" applyNumberFormat="1" applyFont="1" applyFill="1" applyAlignment="1">
      <alignment horizontal="left" vertical="top" wrapText="1"/>
    </xf>
    <xf numFmtId="49" fontId="23" fillId="0" borderId="0" xfId="4" applyNumberFormat="1" applyFont="1" applyFill="1" applyAlignment="1">
      <alignment horizontal="left" vertical="top"/>
    </xf>
    <xf numFmtId="49" fontId="23" fillId="0" borderId="0" xfId="4" applyNumberFormat="1" applyFont="1" applyFill="1" applyAlignment="1">
      <alignment horizontal="center" vertical="top"/>
    </xf>
    <xf numFmtId="49" fontId="24" fillId="0" borderId="5" xfId="5" applyNumberFormat="1" applyFont="1" applyFill="1" applyBorder="1" applyAlignment="1">
      <alignment horizontal="left" vertical="top" wrapText="1"/>
    </xf>
    <xf numFmtId="49" fontId="24" fillId="0" borderId="0" xfId="5" applyNumberFormat="1" applyFont="1" applyFill="1" applyBorder="1" applyAlignment="1">
      <alignment horizontal="left" vertical="top" wrapText="1"/>
    </xf>
    <xf numFmtId="49" fontId="24" fillId="0" borderId="30" xfId="5" applyNumberFormat="1" applyFont="1" applyFill="1" applyBorder="1" applyAlignment="1">
      <alignment horizontal="left" vertical="top" wrapText="1"/>
    </xf>
    <xf numFmtId="49" fontId="24" fillId="0" borderId="23" xfId="5" applyNumberFormat="1" applyFont="1" applyFill="1" applyBorder="1" applyAlignment="1">
      <alignment horizontal="left" vertical="top" wrapText="1"/>
    </xf>
    <xf numFmtId="49" fontId="24" fillId="0" borderId="27" xfId="5" applyNumberFormat="1" applyFont="1" applyFill="1" applyBorder="1" applyAlignment="1">
      <alignment horizontal="left" vertical="top" wrapText="1"/>
    </xf>
    <xf numFmtId="49" fontId="24" fillId="0" borderId="22" xfId="5" applyNumberFormat="1" applyFont="1" applyFill="1" applyBorder="1" applyAlignment="1">
      <alignment horizontal="left" vertical="top" wrapText="1"/>
    </xf>
    <xf numFmtId="49" fontId="24" fillId="0" borderId="11" xfId="4" applyNumberFormat="1" applyFont="1" applyFill="1" applyBorder="1" applyAlignment="1">
      <alignment horizontal="left" vertical="center" wrapText="1"/>
    </xf>
    <xf numFmtId="49" fontId="24" fillId="0" borderId="24" xfId="4" applyNumberFormat="1" applyFont="1" applyFill="1" applyBorder="1" applyAlignment="1">
      <alignment horizontal="left" vertical="center" wrapText="1"/>
    </xf>
    <xf numFmtId="49" fontId="24" fillId="0" borderId="10" xfId="4" applyNumberFormat="1" applyFont="1" applyFill="1" applyBorder="1" applyAlignment="1">
      <alignment horizontal="left" vertical="center" wrapText="1"/>
    </xf>
    <xf numFmtId="49" fontId="24" fillId="0" borderId="33" xfId="4" applyNumberFormat="1" applyFont="1" applyFill="1" applyBorder="1" applyAlignment="1">
      <alignment horizontal="left" vertical="top" wrapText="1"/>
    </xf>
    <xf numFmtId="49" fontId="24" fillId="0" borderId="32" xfId="5" applyNumberFormat="1" applyFont="1" applyFill="1" applyBorder="1" applyAlignment="1">
      <alignment horizontal="left" vertical="top"/>
    </xf>
    <xf numFmtId="49" fontId="24" fillId="0" borderId="33" xfId="5" applyNumberFormat="1" applyFont="1" applyFill="1" applyBorder="1" applyAlignment="1">
      <alignment horizontal="left" vertical="top"/>
    </xf>
    <xf numFmtId="49" fontId="24" fillId="0" borderId="23" xfId="5" applyNumberFormat="1" applyFont="1" applyFill="1" applyBorder="1" applyAlignment="1">
      <alignment horizontal="left" vertical="top"/>
    </xf>
    <xf numFmtId="49" fontId="24" fillId="0" borderId="27" xfId="5" applyNumberFormat="1" applyFont="1" applyFill="1" applyBorder="1" applyAlignment="1">
      <alignment horizontal="left" vertical="top"/>
    </xf>
    <xf numFmtId="49" fontId="24" fillId="0" borderId="33" xfId="5" applyNumberFormat="1" applyFont="1" applyFill="1" applyBorder="1" applyAlignment="1">
      <alignment horizontal="left" vertical="center" wrapText="1"/>
    </xf>
    <xf numFmtId="49" fontId="24" fillId="0" borderId="43" xfId="5" applyNumberFormat="1" applyFont="1" applyFill="1" applyBorder="1" applyAlignment="1">
      <alignment horizontal="left" vertical="center" wrapText="1"/>
    </xf>
    <xf numFmtId="49" fontId="24" fillId="0" borderId="27" xfId="5" applyNumberFormat="1" applyFont="1" applyFill="1" applyBorder="1" applyAlignment="1">
      <alignment horizontal="left" vertical="center" wrapText="1"/>
    </xf>
    <xf numFmtId="49" fontId="24" fillId="0" borderId="22" xfId="5" applyNumberFormat="1" applyFont="1" applyFill="1" applyBorder="1" applyAlignment="1">
      <alignment horizontal="left" vertical="center" wrapText="1"/>
    </xf>
    <xf numFmtId="49" fontId="24" fillId="0" borderId="32" xfId="5" applyNumberFormat="1" applyFont="1" applyFill="1" applyBorder="1" applyAlignment="1">
      <alignment horizontal="left" vertical="center"/>
    </xf>
    <xf numFmtId="49" fontId="24" fillId="0" borderId="33" xfId="5" applyNumberFormat="1" applyFont="1" applyFill="1" applyBorder="1" applyAlignment="1">
      <alignment horizontal="left" vertical="center"/>
    </xf>
    <xf numFmtId="49" fontId="24" fillId="0" borderId="43" xfId="5" applyNumberFormat="1" applyFont="1" applyFill="1" applyBorder="1" applyAlignment="1">
      <alignment horizontal="left" vertical="center"/>
    </xf>
    <xf numFmtId="49" fontId="24" fillId="0" borderId="11" xfId="5" applyNumberFormat="1" applyFont="1" applyFill="1" applyBorder="1" applyAlignment="1">
      <alignment horizontal="left" vertical="center"/>
    </xf>
    <xf numFmtId="49" fontId="24" fillId="0" borderId="24" xfId="5" applyNumberFormat="1" applyFont="1" applyFill="1" applyBorder="1" applyAlignment="1">
      <alignment horizontal="left" vertical="center"/>
    </xf>
    <xf numFmtId="49" fontId="24" fillId="0" borderId="10" xfId="5" applyNumberFormat="1" applyFont="1" applyFill="1" applyBorder="1" applyAlignment="1">
      <alignment horizontal="left" vertical="center"/>
    </xf>
    <xf numFmtId="0" fontId="24" fillId="3" borderId="5" xfId="5" applyFont="1" applyFill="1" applyBorder="1" applyAlignment="1">
      <alignment horizontal="left" vertical="center" wrapText="1"/>
    </xf>
    <xf numFmtId="0" fontId="24" fillId="3" borderId="0" xfId="5" applyFont="1" applyFill="1" applyBorder="1" applyAlignment="1">
      <alignment horizontal="left" vertical="center" wrapText="1"/>
    </xf>
    <xf numFmtId="0" fontId="31" fillId="3" borderId="0" xfId="7" applyFont="1" applyFill="1" applyBorder="1" applyAlignment="1">
      <alignment horizontal="left" vertical="center"/>
    </xf>
    <xf numFmtId="0" fontId="31" fillId="3" borderId="6" xfId="7" applyFont="1" applyFill="1" applyBorder="1" applyAlignment="1">
      <alignment horizontal="left" vertical="center"/>
    </xf>
    <xf numFmtId="0" fontId="31" fillId="3" borderId="0" xfId="7" applyFont="1" applyFill="1" applyBorder="1" applyAlignment="1">
      <alignment horizontal="left" vertical="center" wrapText="1"/>
    </xf>
    <xf numFmtId="0" fontId="31" fillId="3" borderId="135" xfId="7" applyFont="1" applyFill="1" applyBorder="1" applyAlignment="1">
      <alignment horizontal="left" vertical="center" wrapText="1"/>
    </xf>
    <xf numFmtId="0" fontId="31" fillId="3" borderId="148" xfId="7" applyFont="1" applyFill="1" applyBorder="1" applyAlignment="1">
      <alignment horizontal="left" vertical="center" wrapText="1"/>
    </xf>
    <xf numFmtId="0" fontId="32" fillId="3" borderId="26" xfId="7" applyFont="1" applyFill="1" applyBorder="1" applyAlignment="1">
      <alignment horizontal="center" vertical="center" wrapText="1"/>
    </xf>
    <xf numFmtId="0" fontId="32" fillId="3" borderId="24" xfId="7" applyFont="1" applyFill="1" applyBorder="1" applyAlignment="1">
      <alignment horizontal="center" vertical="center" wrapText="1"/>
    </xf>
    <xf numFmtId="0" fontId="32" fillId="3" borderId="10" xfId="7" applyFont="1" applyFill="1" applyBorder="1" applyAlignment="1">
      <alignment horizontal="center" vertical="center" wrapText="1"/>
    </xf>
    <xf numFmtId="0" fontId="32" fillId="3" borderId="144" xfId="7" applyFont="1" applyFill="1" applyBorder="1" applyAlignment="1">
      <alignment horizontal="center" vertical="center" wrapText="1"/>
    </xf>
    <xf numFmtId="0" fontId="32" fillId="3" borderId="121" xfId="7" applyFont="1" applyFill="1" applyBorder="1" applyAlignment="1">
      <alignment horizontal="center" vertical="center" wrapText="1"/>
    </xf>
    <xf numFmtId="0" fontId="32" fillId="3" borderId="146" xfId="7" applyFont="1" applyFill="1" applyBorder="1" applyAlignment="1">
      <alignment horizontal="center" vertical="center" wrapText="1"/>
    </xf>
    <xf numFmtId="0" fontId="34" fillId="3" borderId="8" xfId="7" applyFont="1" applyFill="1" applyBorder="1" applyAlignment="1">
      <alignment horizontal="center" vertical="center" wrapText="1"/>
    </xf>
    <xf numFmtId="0" fontId="33" fillId="3" borderId="8" xfId="7" applyFont="1" applyFill="1" applyBorder="1" applyAlignment="1">
      <alignment horizontal="center" vertical="center" shrinkToFit="1"/>
    </xf>
    <xf numFmtId="0" fontId="32" fillId="3" borderId="11" xfId="7" applyFont="1" applyFill="1" applyBorder="1" applyAlignment="1">
      <alignment horizontal="center" vertical="center" wrapText="1"/>
    </xf>
    <xf numFmtId="49" fontId="33" fillId="3" borderId="24" xfId="7" applyNumberFormat="1" applyFont="1" applyFill="1" applyBorder="1" applyAlignment="1">
      <alignment horizontal="center" vertical="center" wrapText="1"/>
    </xf>
    <xf numFmtId="49" fontId="32" fillId="3" borderId="11" xfId="7" applyNumberFormat="1" applyFont="1" applyFill="1" applyBorder="1" applyAlignment="1">
      <alignment horizontal="left" vertical="center" wrapText="1"/>
    </xf>
    <xf numFmtId="49" fontId="32" fillId="3" borderId="24" xfId="7" applyNumberFormat="1" applyFont="1" applyFill="1" applyBorder="1" applyAlignment="1">
      <alignment horizontal="left" vertical="center" wrapText="1"/>
    </xf>
    <xf numFmtId="49" fontId="32" fillId="3" borderId="24" xfId="7" applyNumberFormat="1" applyFont="1" applyFill="1" applyBorder="1" applyAlignment="1">
      <alignment horizontal="center" vertical="center" wrapText="1"/>
    </xf>
    <xf numFmtId="49" fontId="32" fillId="3" borderId="11" xfId="7" applyNumberFormat="1" applyFont="1" applyFill="1" applyBorder="1" applyAlignment="1">
      <alignment horizontal="center" vertical="center" wrapText="1"/>
    </xf>
    <xf numFmtId="49" fontId="32" fillId="3" borderId="10" xfId="7" applyNumberFormat="1" applyFont="1" applyFill="1" applyBorder="1" applyAlignment="1">
      <alignment horizontal="center" vertical="center" wrapText="1"/>
    </xf>
    <xf numFmtId="0" fontId="32" fillId="3" borderId="23" xfId="7" applyFont="1" applyFill="1" applyBorder="1" applyAlignment="1">
      <alignment horizontal="left" vertical="center" wrapText="1"/>
    </xf>
    <xf numFmtId="0" fontId="32" fillId="3" borderId="27" xfId="7" applyFont="1" applyFill="1" applyBorder="1" applyAlignment="1">
      <alignment horizontal="left" vertical="center" wrapText="1"/>
    </xf>
    <xf numFmtId="0" fontId="32" fillId="3" borderId="22" xfId="7" applyFont="1" applyFill="1" applyBorder="1" applyAlignment="1">
      <alignment horizontal="left" vertical="center" wrapText="1"/>
    </xf>
    <xf numFmtId="0" fontId="32" fillId="3" borderId="11" xfId="7" applyFont="1" applyFill="1" applyBorder="1" applyAlignment="1">
      <alignment horizontal="left" vertical="center" wrapText="1"/>
    </xf>
    <xf numFmtId="0" fontId="32" fillId="3" borderId="24" xfId="7" applyFont="1" applyFill="1" applyBorder="1" applyAlignment="1">
      <alignment horizontal="left" vertical="center" wrapText="1"/>
    </xf>
    <xf numFmtId="0" fontId="32" fillId="3" borderId="10" xfId="7" applyFont="1" applyFill="1" applyBorder="1" applyAlignment="1">
      <alignment horizontal="left" vertical="center" wrapText="1"/>
    </xf>
    <xf numFmtId="0" fontId="32" fillId="3" borderId="5" xfId="7" applyFont="1" applyFill="1" applyBorder="1" applyAlignment="1">
      <alignment horizontal="center" vertical="center" wrapText="1"/>
    </xf>
    <xf numFmtId="0" fontId="32" fillId="3" borderId="30" xfId="7" applyFont="1" applyFill="1" applyBorder="1" applyAlignment="1">
      <alignment horizontal="center" vertical="center" wrapText="1"/>
    </xf>
    <xf numFmtId="0" fontId="32" fillId="3" borderId="23" xfId="7" applyFont="1" applyFill="1" applyBorder="1" applyAlignment="1">
      <alignment horizontal="center" vertical="center" wrapText="1"/>
    </xf>
    <xf numFmtId="0" fontId="32" fillId="3" borderId="22" xfId="7" applyFont="1" applyFill="1" applyBorder="1" applyAlignment="1">
      <alignment horizontal="center" vertical="center" wrapText="1"/>
    </xf>
    <xf numFmtId="179" fontId="32" fillId="3" borderId="11" xfId="7" applyNumberFormat="1" applyFont="1" applyFill="1" applyBorder="1" applyAlignment="1">
      <alignment horizontal="left" vertical="center" wrapText="1" indent="1"/>
    </xf>
    <xf numFmtId="179" fontId="32" fillId="3" borderId="24" xfId="7" applyNumberFormat="1" applyFont="1" applyFill="1" applyBorder="1" applyAlignment="1">
      <alignment horizontal="left" vertical="center" wrapText="1" indent="1"/>
    </xf>
    <xf numFmtId="179" fontId="32" fillId="3" borderId="10" xfId="7" applyNumberFormat="1" applyFont="1" applyFill="1" applyBorder="1" applyAlignment="1">
      <alignment horizontal="left" vertical="center" wrapText="1" indent="1"/>
    </xf>
    <xf numFmtId="0" fontId="32" fillId="3" borderId="5" xfId="7" applyFont="1" applyFill="1" applyBorder="1" applyAlignment="1">
      <alignment horizontal="left" vertical="center" wrapText="1"/>
    </xf>
    <xf numFmtId="0" fontId="32" fillId="3" borderId="0" xfId="7" applyFont="1" applyFill="1" applyBorder="1" applyAlignment="1">
      <alignment horizontal="left" vertical="center" wrapText="1"/>
    </xf>
    <xf numFmtId="0" fontId="32" fillId="3" borderId="6" xfId="7" applyFont="1" applyFill="1" applyBorder="1" applyAlignment="1">
      <alignment horizontal="left" vertical="center" wrapText="1"/>
    </xf>
    <xf numFmtId="0" fontId="32" fillId="3" borderId="142" xfId="7" applyFont="1" applyFill="1" applyBorder="1" applyAlignment="1">
      <alignment horizontal="left" vertical="center" wrapText="1"/>
    </xf>
    <xf numFmtId="0" fontId="32" fillId="3" borderId="141" xfId="7" applyFont="1" applyFill="1" applyBorder="1" applyAlignment="1">
      <alignment horizontal="left" vertical="center" wrapText="1"/>
    </xf>
    <xf numFmtId="0" fontId="32" fillId="3" borderId="149" xfId="7" applyFont="1" applyFill="1" applyBorder="1" applyAlignment="1">
      <alignment horizontal="left" vertical="center" wrapText="1"/>
    </xf>
    <xf numFmtId="49" fontId="32" fillId="3" borderId="33" xfId="7" applyNumberFormat="1" applyFont="1" applyFill="1" applyBorder="1" applyAlignment="1">
      <alignment horizontal="center" vertical="center" wrapText="1"/>
    </xf>
    <xf numFmtId="0" fontId="32" fillId="3" borderId="152" xfId="7" applyFont="1" applyFill="1" applyBorder="1" applyAlignment="1">
      <alignment horizontal="center" vertical="center" wrapText="1"/>
    </xf>
    <xf numFmtId="0" fontId="32" fillId="3" borderId="151" xfId="7" applyFont="1" applyFill="1" applyBorder="1" applyAlignment="1">
      <alignment horizontal="center" vertical="center" wrapText="1"/>
    </xf>
    <xf numFmtId="0" fontId="32" fillId="3" borderId="153" xfId="7" applyFont="1" applyFill="1" applyBorder="1" applyAlignment="1">
      <alignment horizontal="center" vertical="center" wrapText="1"/>
    </xf>
    <xf numFmtId="0" fontId="32" fillId="3" borderId="139" xfId="7" applyFont="1" applyFill="1" applyBorder="1" applyAlignment="1">
      <alignment horizontal="center" vertical="center" wrapText="1"/>
    </xf>
    <xf numFmtId="0" fontId="32" fillId="3" borderId="128" xfId="7" applyFont="1" applyFill="1" applyBorder="1" applyAlignment="1">
      <alignment horizontal="center" vertical="center" wrapText="1"/>
    </xf>
    <xf numFmtId="0" fontId="32" fillId="3" borderId="129" xfId="7" applyFont="1" applyFill="1" applyBorder="1" applyAlignment="1">
      <alignment horizontal="center" vertical="center" wrapText="1"/>
    </xf>
    <xf numFmtId="0" fontId="32" fillId="3" borderId="152" xfId="7" applyFont="1" applyFill="1" applyBorder="1" applyAlignment="1">
      <alignment horizontal="left" vertical="center" wrapText="1"/>
    </xf>
    <xf numFmtId="0" fontId="32" fillId="3" borderId="151" xfId="7" applyFont="1" applyFill="1" applyBorder="1" applyAlignment="1">
      <alignment horizontal="left" vertical="center" wrapText="1"/>
    </xf>
    <xf numFmtId="0" fontId="32" fillId="3" borderId="150" xfId="7" applyFont="1" applyFill="1" applyBorder="1" applyAlignment="1">
      <alignment horizontal="left" vertical="center" wrapText="1"/>
    </xf>
    <xf numFmtId="0" fontId="32" fillId="3" borderId="139" xfId="7" applyFont="1" applyFill="1" applyBorder="1" applyAlignment="1">
      <alignment horizontal="left" vertical="center" wrapText="1"/>
    </xf>
    <xf numFmtId="0" fontId="32" fillId="3" borderId="128" xfId="7" applyFont="1" applyFill="1" applyBorder="1" applyAlignment="1">
      <alignment horizontal="left" vertical="center" wrapText="1"/>
    </xf>
    <xf numFmtId="0" fontId="32" fillId="3" borderId="127" xfId="7" applyFont="1" applyFill="1" applyBorder="1" applyAlignment="1">
      <alignment horizontal="left" vertical="center" wrapText="1"/>
    </xf>
    <xf numFmtId="49" fontId="32" fillId="3" borderId="25" xfId="7" applyNumberFormat="1" applyFont="1" applyFill="1" applyBorder="1" applyAlignment="1">
      <alignment horizontal="left" vertical="center" wrapText="1"/>
    </xf>
    <xf numFmtId="0" fontId="32" fillId="3" borderId="33" xfId="7" applyFont="1" applyFill="1" applyBorder="1" applyAlignment="1">
      <alignment horizontal="center" vertical="center" wrapText="1"/>
    </xf>
    <xf numFmtId="0" fontId="32" fillId="3" borderId="48" xfId="7" applyFont="1" applyFill="1" applyBorder="1" applyAlignment="1">
      <alignment horizontal="center" vertical="center" wrapText="1"/>
    </xf>
    <xf numFmtId="0" fontId="35" fillId="3" borderId="0" xfId="7" applyFont="1" applyFill="1" applyBorder="1" applyAlignment="1">
      <alignment horizontal="left" vertical="top" wrapText="1"/>
    </xf>
    <xf numFmtId="0" fontId="31" fillId="3" borderId="0" xfId="7" applyFont="1" applyFill="1" applyBorder="1" applyAlignment="1">
      <alignment horizontal="left" vertical="top"/>
    </xf>
    <xf numFmtId="0" fontId="32" fillId="3" borderId="54" xfId="7" applyFont="1" applyFill="1" applyBorder="1" applyAlignment="1">
      <alignment horizontal="center" vertical="center" textRotation="255" wrapText="1"/>
    </xf>
    <xf numFmtId="0" fontId="32" fillId="3" borderId="121" xfId="7" applyFont="1" applyFill="1" applyBorder="1" applyAlignment="1">
      <alignment horizontal="center" vertical="center" textRotation="255" wrapText="1"/>
    </xf>
    <xf numFmtId="0" fontId="32" fillId="3" borderId="146" xfId="7" applyFont="1" applyFill="1" applyBorder="1" applyAlignment="1">
      <alignment horizontal="center" vertical="center" textRotation="255" wrapText="1"/>
    </xf>
    <xf numFmtId="0" fontId="32" fillId="3" borderId="136" xfId="7" applyFont="1" applyFill="1" applyBorder="1" applyAlignment="1">
      <alignment horizontal="center" vertical="center" wrapText="1"/>
    </xf>
    <xf numFmtId="0" fontId="32" fillId="3" borderId="135" xfId="7" applyFont="1" applyFill="1" applyBorder="1" applyAlignment="1">
      <alignment horizontal="center" vertical="center" wrapText="1"/>
    </xf>
    <xf numFmtId="0" fontId="32" fillId="3" borderId="133" xfId="7" applyFont="1" applyFill="1" applyBorder="1" applyAlignment="1">
      <alignment horizontal="center" vertical="center" wrapText="1"/>
    </xf>
    <xf numFmtId="0" fontId="32" fillId="3" borderId="0" xfId="7" applyFont="1" applyFill="1" applyBorder="1" applyAlignment="1">
      <alignment horizontal="center" vertical="center" wrapText="1"/>
    </xf>
    <xf numFmtId="0" fontId="32" fillId="3" borderId="27" xfId="7" applyFont="1" applyFill="1" applyBorder="1" applyAlignment="1">
      <alignment horizontal="center" vertical="center" wrapText="1"/>
    </xf>
    <xf numFmtId="0" fontId="32" fillId="3" borderId="8" xfId="7" applyFont="1" applyFill="1" applyBorder="1" applyAlignment="1">
      <alignment horizontal="center" vertical="center" wrapText="1"/>
    </xf>
    <xf numFmtId="49" fontId="32" fillId="3" borderId="135" xfId="7" applyNumberFormat="1" applyFont="1" applyFill="1" applyBorder="1" applyAlignment="1">
      <alignment horizontal="center" vertical="center" wrapText="1"/>
    </xf>
    <xf numFmtId="0" fontId="32" fillId="3" borderId="135" xfId="7" applyFont="1" applyFill="1" applyBorder="1" applyAlignment="1">
      <alignment horizontal="center" vertical="top" wrapText="1"/>
    </xf>
    <xf numFmtId="0" fontId="32" fillId="3" borderId="148" xfId="7" applyFont="1" applyFill="1" applyBorder="1" applyAlignment="1">
      <alignment horizontal="center" vertical="top" wrapText="1"/>
    </xf>
    <xf numFmtId="0" fontId="32" fillId="3" borderId="32" xfId="7" applyFont="1" applyFill="1" applyBorder="1" applyAlignment="1">
      <alignment horizontal="center" vertical="center" wrapText="1"/>
    </xf>
    <xf numFmtId="0" fontId="31" fillId="3" borderId="11" xfId="7" applyFont="1" applyFill="1" applyBorder="1" applyAlignment="1">
      <alignment horizontal="left" vertical="top" wrapText="1"/>
    </xf>
    <xf numFmtId="0" fontId="31" fillId="3" borderId="24" xfId="7" applyFont="1" applyFill="1" applyBorder="1" applyAlignment="1">
      <alignment horizontal="left" vertical="top" wrapText="1"/>
    </xf>
    <xf numFmtId="0" fontId="31" fillId="3" borderId="10" xfId="7" applyFont="1" applyFill="1" applyBorder="1" applyAlignment="1">
      <alignment horizontal="left" vertical="top" wrapText="1"/>
    </xf>
    <xf numFmtId="0" fontId="32" fillId="3" borderId="145" xfId="7" applyFont="1" applyFill="1" applyBorder="1" applyAlignment="1">
      <alignment horizontal="center" vertical="center" wrapText="1"/>
    </xf>
    <xf numFmtId="0" fontId="32" fillId="3" borderId="143" xfId="7" applyFont="1" applyFill="1" applyBorder="1" applyAlignment="1">
      <alignment horizontal="center" vertical="center" wrapText="1"/>
    </xf>
    <xf numFmtId="0" fontId="32" fillId="3" borderId="142" xfId="7" applyFont="1" applyFill="1" applyBorder="1" applyAlignment="1">
      <alignment horizontal="center" vertical="center" wrapText="1"/>
    </xf>
    <xf numFmtId="0" fontId="32" fillId="3" borderId="141" xfId="7" applyFont="1" applyFill="1" applyBorder="1" applyAlignment="1">
      <alignment horizontal="center" vertical="center" wrapText="1"/>
    </xf>
    <xf numFmtId="0" fontId="32" fillId="3" borderId="140" xfId="7" applyFont="1" applyFill="1" applyBorder="1" applyAlignment="1">
      <alignment horizontal="center" vertical="center" wrapText="1"/>
    </xf>
    <xf numFmtId="0" fontId="31" fillId="3" borderId="0" xfId="7" applyFont="1" applyFill="1" applyBorder="1" applyAlignment="1">
      <alignment horizontal="left" vertical="top" wrapText="1"/>
    </xf>
    <xf numFmtId="0" fontId="32" fillId="9" borderId="12" xfId="7" applyFont="1" applyFill="1" applyBorder="1" applyAlignment="1">
      <alignment horizontal="left" vertical="center" wrapText="1"/>
    </xf>
    <xf numFmtId="0" fontId="32" fillId="9" borderId="0" xfId="7" applyFont="1" applyFill="1" applyBorder="1" applyAlignment="1">
      <alignment horizontal="left" vertical="center" wrapText="1"/>
    </xf>
    <xf numFmtId="0" fontId="32" fillId="9" borderId="6" xfId="7" applyFont="1" applyFill="1" applyBorder="1" applyAlignment="1">
      <alignment horizontal="left" vertical="center" wrapText="1"/>
    </xf>
    <xf numFmtId="0" fontId="32" fillId="3" borderId="11" xfId="7" applyNumberFormat="1" applyFont="1" applyFill="1" applyBorder="1" applyAlignment="1">
      <alignment horizontal="right" vertical="center" wrapText="1"/>
    </xf>
    <xf numFmtId="0" fontId="32" fillId="3" borderId="24" xfId="7" applyNumberFormat="1" applyFont="1" applyFill="1" applyBorder="1" applyAlignment="1">
      <alignment horizontal="right" vertical="center" wrapText="1"/>
    </xf>
    <xf numFmtId="0" fontId="32" fillId="3" borderId="11" xfId="7" applyNumberFormat="1" applyFont="1" applyFill="1" applyBorder="1" applyAlignment="1">
      <alignment horizontal="center" vertical="center" wrapText="1"/>
    </xf>
    <xf numFmtId="0" fontId="32" fillId="3" borderId="24" xfId="7" applyNumberFormat="1" applyFont="1" applyFill="1" applyBorder="1" applyAlignment="1">
      <alignment horizontal="center" vertical="center" wrapText="1"/>
    </xf>
    <xf numFmtId="0" fontId="32" fillId="3" borderId="10" xfId="7" applyNumberFormat="1" applyFont="1" applyFill="1" applyBorder="1" applyAlignment="1">
      <alignment horizontal="center" vertical="center" wrapText="1"/>
    </xf>
    <xf numFmtId="0" fontId="32" fillId="3" borderId="7" xfId="7" applyFont="1" applyFill="1" applyBorder="1" applyAlignment="1">
      <alignment horizontal="center" vertical="center" shrinkToFit="1"/>
    </xf>
    <xf numFmtId="0" fontId="32" fillId="3" borderId="21" xfId="7" applyFont="1" applyFill="1" applyBorder="1" applyAlignment="1">
      <alignment horizontal="center" vertical="center" shrinkToFit="1"/>
    </xf>
    <xf numFmtId="0" fontId="32" fillId="3" borderId="21" xfId="7" applyFont="1" applyFill="1" applyBorder="1" applyAlignment="1">
      <alignment horizontal="center" vertical="center" wrapText="1"/>
    </xf>
    <xf numFmtId="0" fontId="32" fillId="3" borderId="26" xfId="7" applyFont="1" applyFill="1" applyBorder="1" applyAlignment="1">
      <alignment horizontal="center" vertical="top" wrapText="1"/>
    </xf>
    <xf numFmtId="0" fontId="32" fillId="3" borderId="24" xfId="7" applyFont="1" applyFill="1" applyBorder="1" applyAlignment="1">
      <alignment horizontal="center" vertical="top" wrapText="1"/>
    </xf>
    <xf numFmtId="0" fontId="32" fillId="3" borderId="126" xfId="7" applyFont="1" applyFill="1" applyBorder="1" applyAlignment="1">
      <alignment horizontal="center" vertical="center" wrapText="1"/>
    </xf>
    <xf numFmtId="0" fontId="32" fillId="3" borderId="123" xfId="7" applyFont="1" applyFill="1" applyBorder="1" applyAlignment="1">
      <alignment horizontal="center" vertical="center" wrapText="1"/>
    </xf>
    <xf numFmtId="0" fontId="32" fillId="3" borderId="125" xfId="7" applyFont="1" applyFill="1" applyBorder="1" applyAlignment="1">
      <alignment horizontal="center" vertical="center" wrapText="1"/>
    </xf>
    <xf numFmtId="0" fontId="32" fillId="3" borderId="124" xfId="7" applyFont="1" applyFill="1" applyBorder="1" applyAlignment="1">
      <alignment horizontal="left" vertical="center" wrapText="1"/>
    </xf>
    <xf numFmtId="0" fontId="32" fillId="3" borderId="123" xfId="7" applyFont="1" applyFill="1" applyBorder="1" applyAlignment="1">
      <alignment horizontal="left" vertical="center" wrapText="1"/>
    </xf>
    <xf numFmtId="0" fontId="32" fillId="3" borderId="122" xfId="7" applyFont="1" applyFill="1" applyBorder="1" applyAlignment="1">
      <alignment horizontal="left" vertical="center" wrapText="1"/>
    </xf>
    <xf numFmtId="0" fontId="32" fillId="3" borderId="130" xfId="7" applyFont="1" applyFill="1" applyBorder="1" applyAlignment="1">
      <alignment horizontal="center" vertical="center" wrapText="1"/>
    </xf>
    <xf numFmtId="0" fontId="32" fillId="3" borderId="127" xfId="7" applyFont="1" applyFill="1" applyBorder="1" applyAlignment="1">
      <alignment horizontal="center" vertical="center" wrapText="1"/>
    </xf>
    <xf numFmtId="0" fontId="32" fillId="3" borderId="25" xfId="7" applyNumberFormat="1" applyFont="1" applyFill="1" applyBorder="1" applyAlignment="1">
      <alignment horizontal="center" vertical="center" wrapText="1"/>
    </xf>
    <xf numFmtId="0" fontId="32" fillId="3" borderId="132" xfId="7" applyFont="1" applyFill="1" applyBorder="1" applyAlignment="1">
      <alignment horizontal="center" vertical="center" wrapText="1"/>
    </xf>
    <xf numFmtId="0" fontId="32" fillId="3" borderId="131" xfId="7" applyFont="1" applyFill="1" applyBorder="1" applyAlignment="1">
      <alignment horizontal="center" vertical="center" wrapText="1"/>
    </xf>
    <xf numFmtId="0" fontId="32" fillId="3" borderId="139" xfId="7" applyNumberFormat="1" applyFont="1" applyFill="1" applyBorder="1" applyAlignment="1">
      <alignment horizontal="center" vertical="center" wrapText="1"/>
    </xf>
    <xf numFmtId="0" fontId="32" fillId="3" borderId="128" xfId="7" applyNumberFormat="1" applyFont="1" applyFill="1" applyBorder="1" applyAlignment="1">
      <alignment horizontal="center" vertical="center" wrapText="1"/>
    </xf>
    <xf numFmtId="0" fontId="32" fillId="3" borderId="138" xfId="7" applyNumberFormat="1" applyFont="1" applyFill="1" applyBorder="1" applyAlignment="1">
      <alignment horizontal="center" vertical="center" wrapText="1"/>
    </xf>
    <xf numFmtId="0" fontId="32" fillId="3" borderId="129" xfId="7" applyNumberFormat="1" applyFont="1" applyFill="1" applyBorder="1" applyAlignment="1">
      <alignment horizontal="center" vertical="center" wrapText="1"/>
    </xf>
    <xf numFmtId="0" fontId="32" fillId="3" borderId="136" xfId="7" applyNumberFormat="1" applyFont="1" applyFill="1" applyBorder="1" applyAlignment="1">
      <alignment horizontal="center" vertical="center" wrapText="1"/>
    </xf>
    <xf numFmtId="0" fontId="32" fillId="3" borderId="135" xfId="7" applyNumberFormat="1" applyFont="1" applyFill="1" applyBorder="1" applyAlignment="1">
      <alignment horizontal="center" vertical="center" wrapText="1"/>
    </xf>
    <xf numFmtId="0" fontId="32" fillId="3" borderId="134" xfId="7" applyNumberFormat="1" applyFont="1" applyFill="1" applyBorder="1" applyAlignment="1">
      <alignment horizontal="center" vertical="center" wrapText="1"/>
    </xf>
    <xf numFmtId="0" fontId="32" fillId="3" borderId="133" xfId="7" applyNumberFormat="1" applyFont="1" applyFill="1" applyBorder="1" applyAlignment="1">
      <alignment horizontal="center" vertical="center" wrapText="1"/>
    </xf>
    <xf numFmtId="0" fontId="31" fillId="3" borderId="0" xfId="7" applyFont="1" applyFill="1" applyBorder="1" applyAlignment="1">
      <alignment horizontal="center" vertical="top"/>
    </xf>
    <xf numFmtId="0" fontId="31" fillId="3" borderId="6" xfId="7" applyFont="1" applyFill="1" applyBorder="1" applyAlignment="1">
      <alignment horizontal="center" vertical="top"/>
    </xf>
    <xf numFmtId="0" fontId="31" fillId="3" borderId="27" xfId="7" applyFont="1" applyFill="1" applyBorder="1" applyAlignment="1">
      <alignment horizontal="center" vertical="top"/>
    </xf>
    <xf numFmtId="0" fontId="31" fillId="3" borderId="39" xfId="7" applyFont="1" applyFill="1" applyBorder="1" applyAlignment="1">
      <alignment horizontal="center" vertical="top"/>
    </xf>
    <xf numFmtId="0" fontId="32" fillId="3" borderId="138" xfId="7" applyFont="1" applyFill="1" applyBorder="1" applyAlignment="1">
      <alignment horizontal="center" vertical="center" wrapText="1"/>
    </xf>
    <xf numFmtId="0" fontId="32" fillId="3" borderId="12" xfId="7" applyFont="1" applyFill="1" applyBorder="1" applyAlignment="1">
      <alignment horizontal="center" vertical="center" wrapText="1"/>
    </xf>
    <xf numFmtId="0" fontId="31" fillId="3" borderId="93" xfId="7" applyFont="1" applyFill="1" applyBorder="1" applyAlignment="1">
      <alignment horizontal="left" vertical="top"/>
    </xf>
    <xf numFmtId="0" fontId="31" fillId="3" borderId="91" xfId="7" applyFont="1" applyFill="1" applyBorder="1" applyAlignment="1">
      <alignment horizontal="left" vertical="top"/>
    </xf>
    <xf numFmtId="0" fontId="31" fillId="3" borderId="51" xfId="7" applyFont="1" applyFill="1" applyBorder="1" applyAlignment="1">
      <alignment horizontal="left" vertical="top"/>
    </xf>
    <xf numFmtId="0" fontId="31" fillId="3" borderId="58" xfId="7" applyFont="1" applyFill="1" applyBorder="1" applyAlignment="1">
      <alignment horizontal="left" vertical="top"/>
    </xf>
    <xf numFmtId="49" fontId="33" fillId="3" borderId="11" xfId="7" applyNumberFormat="1" applyFont="1" applyFill="1" applyBorder="1" applyAlignment="1">
      <alignment horizontal="left" vertical="center" shrinkToFit="1"/>
    </xf>
    <xf numFmtId="49" fontId="33" fillId="3" borderId="24" xfId="7" applyNumberFormat="1" applyFont="1" applyFill="1" applyBorder="1" applyAlignment="1">
      <alignment horizontal="left" vertical="center" shrinkToFit="1"/>
    </xf>
    <xf numFmtId="49" fontId="33" fillId="3" borderId="25" xfId="7" applyNumberFormat="1" applyFont="1" applyFill="1" applyBorder="1" applyAlignment="1">
      <alignment horizontal="left" vertical="center" shrinkToFit="1"/>
    </xf>
    <xf numFmtId="0" fontId="31" fillId="3" borderId="11" xfId="7" applyFont="1" applyFill="1" applyBorder="1" applyAlignment="1">
      <alignment horizontal="left" vertical="center" wrapText="1"/>
    </xf>
    <xf numFmtId="0" fontId="31" fillId="3" borderId="24" xfId="7" applyFont="1" applyFill="1" applyBorder="1" applyAlignment="1">
      <alignment horizontal="left" vertical="center" wrapText="1"/>
    </xf>
    <xf numFmtId="0" fontId="31" fillId="3" borderId="10" xfId="7" applyFont="1" applyFill="1" applyBorder="1" applyAlignment="1">
      <alignment horizontal="left" vertical="center" wrapText="1"/>
    </xf>
    <xf numFmtId="0" fontId="32" fillId="3" borderId="137" xfId="7" applyFont="1" applyFill="1" applyBorder="1" applyAlignment="1">
      <alignment horizontal="center" vertical="center" textRotation="255" wrapText="1"/>
    </xf>
    <xf numFmtId="0" fontId="32" fillId="3" borderId="12" xfId="7" applyFont="1" applyFill="1" applyBorder="1" applyAlignment="1">
      <alignment horizontal="center" vertical="center" textRotation="255" wrapText="1"/>
    </xf>
    <xf numFmtId="0" fontId="32" fillId="3" borderId="134" xfId="7" applyFont="1" applyFill="1" applyBorder="1" applyAlignment="1">
      <alignment horizontal="center" vertical="center" wrapText="1"/>
    </xf>
    <xf numFmtId="0" fontId="32" fillId="3" borderId="8" xfId="7" applyFont="1" applyFill="1" applyBorder="1" applyAlignment="1">
      <alignment horizontal="center" vertical="center" shrinkToFit="1"/>
    </xf>
    <xf numFmtId="0" fontId="32" fillId="3" borderId="25" xfId="7" applyFont="1" applyFill="1" applyBorder="1" applyAlignment="1">
      <alignment horizontal="left" vertical="center" wrapText="1"/>
    </xf>
    <xf numFmtId="0" fontId="32" fillId="3" borderId="147" xfId="7" applyFont="1" applyFill="1" applyBorder="1" applyAlignment="1">
      <alignment horizontal="center" vertical="center" wrapText="1"/>
    </xf>
    <xf numFmtId="0" fontId="32" fillId="3" borderId="25" xfId="7" applyFont="1" applyFill="1" applyBorder="1" applyAlignment="1">
      <alignment horizontal="center" vertical="center" wrapText="1"/>
    </xf>
    <xf numFmtId="0" fontId="32" fillId="9" borderId="26" xfId="7" applyFont="1" applyFill="1" applyBorder="1" applyAlignment="1">
      <alignment horizontal="left" vertical="center" wrapText="1"/>
    </xf>
    <xf numFmtId="0" fontId="32" fillId="9" borderId="24" xfId="7" applyFont="1" applyFill="1" applyBorder="1" applyAlignment="1">
      <alignment horizontal="left" vertical="center" wrapText="1"/>
    </xf>
    <xf numFmtId="0" fontId="32" fillId="9" borderId="33" xfId="7" applyFont="1" applyFill="1" applyBorder="1" applyAlignment="1">
      <alignment horizontal="left" vertical="center" wrapText="1"/>
    </xf>
    <xf numFmtId="0" fontId="32" fillId="9" borderId="25" xfId="7" applyFont="1" applyFill="1" applyBorder="1" applyAlignment="1">
      <alignment horizontal="left" vertical="center" wrapText="1"/>
    </xf>
    <xf numFmtId="0" fontId="8" fillId="2" borderId="11" xfId="0" applyFont="1" applyFill="1" applyBorder="1" applyAlignment="1" applyProtection="1">
      <alignment horizontal="center" vertical="center"/>
      <protection locked="0"/>
    </xf>
    <xf numFmtId="0" fontId="8" fillId="4" borderId="24" xfId="0" applyFont="1" applyFill="1" applyBorder="1" applyAlignment="1" applyProtection="1">
      <alignment horizontal="center" vertical="center"/>
      <protection locked="0"/>
    </xf>
    <xf numFmtId="0" fontId="8" fillId="4" borderId="10" xfId="0" applyFont="1" applyFill="1" applyBorder="1" applyAlignment="1" applyProtection="1">
      <alignment horizontal="center" vertical="center"/>
      <protection locked="0"/>
    </xf>
    <xf numFmtId="0" fontId="8" fillId="6" borderId="11" xfId="0" applyFont="1" applyFill="1" applyBorder="1" applyAlignment="1" applyProtection="1">
      <alignment horizontal="center" vertical="center"/>
      <protection locked="0"/>
    </xf>
    <xf numFmtId="0" fontId="8" fillId="6" borderId="10" xfId="0" applyFont="1" applyFill="1" applyBorder="1" applyAlignment="1" applyProtection="1">
      <alignment horizontal="center" vertical="center"/>
      <protection locked="0"/>
    </xf>
    <xf numFmtId="0" fontId="8" fillId="3" borderId="11" xfId="0" applyFont="1" applyFill="1" applyBorder="1" applyAlignment="1" applyProtection="1">
      <alignment horizontal="center" vertical="center"/>
    </xf>
    <xf numFmtId="0" fontId="8" fillId="3" borderId="10" xfId="0" applyFont="1" applyFill="1" applyBorder="1" applyAlignment="1" applyProtection="1">
      <alignment horizontal="center" vertical="center"/>
    </xf>
    <xf numFmtId="176" fontId="8" fillId="0" borderId="0" xfId="0" applyNumberFormat="1" applyFont="1" applyBorder="1" applyAlignment="1" applyProtection="1">
      <alignment horizontal="center" vertical="center"/>
    </xf>
    <xf numFmtId="20" fontId="8" fillId="6" borderId="11" xfId="0" applyNumberFormat="1" applyFont="1" applyFill="1" applyBorder="1" applyAlignment="1" applyProtection="1">
      <alignment horizontal="center" vertical="center"/>
      <protection locked="0"/>
    </xf>
    <xf numFmtId="20" fontId="8" fillId="6" borderId="24" xfId="0" applyNumberFormat="1" applyFont="1" applyFill="1" applyBorder="1" applyAlignment="1" applyProtection="1">
      <alignment horizontal="center" vertical="center"/>
      <protection locked="0"/>
    </xf>
    <xf numFmtId="20" fontId="8" fillId="6" borderId="10" xfId="0" applyNumberFormat="1" applyFont="1" applyFill="1" applyBorder="1" applyAlignment="1" applyProtection="1">
      <alignment horizontal="center" vertical="center"/>
      <protection locked="0"/>
    </xf>
    <xf numFmtId="0" fontId="9" fillId="2" borderId="0" xfId="0" applyFont="1" applyFill="1" applyAlignment="1" applyProtection="1">
      <alignment horizontal="center" vertical="center" shrinkToFit="1"/>
      <protection locked="0"/>
    </xf>
    <xf numFmtId="0" fontId="9" fillId="4" borderId="0" xfId="0" applyFont="1" applyFill="1" applyAlignment="1" applyProtection="1">
      <alignment horizontal="center" vertical="center" shrinkToFit="1"/>
      <protection locked="0"/>
    </xf>
    <xf numFmtId="0" fontId="9" fillId="6" borderId="0" xfId="0" applyFont="1" applyFill="1" applyAlignment="1" applyProtection="1">
      <alignment horizontal="center" vertical="center"/>
      <protection locked="0"/>
    </xf>
    <xf numFmtId="0" fontId="9" fillId="0" borderId="0" xfId="0" applyFont="1" applyFill="1" applyAlignment="1">
      <alignment horizontal="center" vertical="center"/>
    </xf>
    <xf numFmtId="0" fontId="8" fillId="6" borderId="8" xfId="0" applyFont="1" applyFill="1" applyBorder="1" applyAlignment="1" applyProtection="1">
      <alignment horizontal="center" vertical="center"/>
      <protection locked="0"/>
    </xf>
    <xf numFmtId="0" fontId="8" fillId="0" borderId="4"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0" xfId="0" applyFont="1" applyBorder="1" applyAlignment="1">
      <alignment horizontal="center" vertical="center" wrapText="1"/>
    </xf>
    <xf numFmtId="0" fontId="8" fillId="0" borderId="6"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2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8" fillId="0" borderId="71" xfId="0" applyFont="1" applyBorder="1" applyAlignment="1">
      <alignment horizontal="center" vertical="center"/>
    </xf>
    <xf numFmtId="0" fontId="8" fillId="0" borderId="72" xfId="0" applyFont="1" applyBorder="1" applyAlignment="1">
      <alignment horizontal="center" vertical="center"/>
    </xf>
    <xf numFmtId="0" fontId="8" fillId="0" borderId="73" xfId="0" applyFont="1" applyBorder="1" applyAlignment="1">
      <alignment horizontal="center" vertical="center"/>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41" xfId="0" applyFont="1" applyBorder="1" applyAlignment="1">
      <alignment horizontal="center" vertical="center" wrapText="1"/>
    </xf>
    <xf numFmtId="0" fontId="5" fillId="0" borderId="50"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0" fontId="5" fillId="0" borderId="34"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35"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15" xfId="0" applyFont="1" applyBorder="1" applyAlignment="1">
      <alignment horizontal="center" vertical="center" wrapText="1"/>
    </xf>
    <xf numFmtId="0" fontId="8" fillId="2" borderId="42" xfId="0" applyFont="1" applyFill="1" applyBorder="1" applyAlignment="1" applyProtection="1">
      <alignment horizontal="center" vertical="center" shrinkToFit="1"/>
      <protection locked="0"/>
    </xf>
    <xf numFmtId="0" fontId="8" fillId="2" borderId="33" xfId="0" applyFont="1" applyFill="1" applyBorder="1" applyAlignment="1" applyProtection="1">
      <alignment horizontal="center" vertical="center" shrinkToFit="1"/>
      <protection locked="0"/>
    </xf>
    <xf numFmtId="0" fontId="8" fillId="2" borderId="43" xfId="0" applyFont="1" applyFill="1" applyBorder="1" applyAlignment="1" applyProtection="1">
      <alignment horizontal="center" vertical="center" shrinkToFit="1"/>
      <protection locked="0"/>
    </xf>
    <xf numFmtId="0" fontId="8" fillId="2" borderId="12" xfId="0" applyFont="1" applyFill="1" applyBorder="1" applyAlignment="1" applyProtection="1">
      <alignment horizontal="center" vertical="center" shrinkToFit="1"/>
      <protection locked="0"/>
    </xf>
    <xf numFmtId="0" fontId="8" fillId="2" borderId="0" xfId="0" applyFont="1" applyFill="1" applyBorder="1" applyAlignment="1" applyProtection="1">
      <alignment horizontal="center" vertical="center" shrinkToFit="1"/>
      <protection locked="0"/>
    </xf>
    <xf numFmtId="0" fontId="8" fillId="2" borderId="30" xfId="0" applyFont="1" applyFill="1" applyBorder="1" applyAlignment="1" applyProtection="1">
      <alignment horizontal="center" vertical="center" shrinkToFit="1"/>
      <protection locked="0"/>
    </xf>
    <xf numFmtId="0" fontId="8" fillId="2" borderId="38" xfId="0" applyFont="1" applyFill="1" applyBorder="1" applyAlignment="1" applyProtection="1">
      <alignment horizontal="center" vertical="center" shrinkToFit="1"/>
      <protection locked="0"/>
    </xf>
    <xf numFmtId="0" fontId="8" fillId="2" borderId="27" xfId="0" applyFont="1" applyFill="1" applyBorder="1" applyAlignment="1" applyProtection="1">
      <alignment horizontal="center" vertical="center" shrinkToFit="1"/>
      <protection locked="0"/>
    </xf>
    <xf numFmtId="0" fontId="8" fillId="2" borderId="22" xfId="0" applyFont="1" applyFill="1" applyBorder="1" applyAlignment="1" applyProtection="1">
      <alignment horizontal="center" vertical="center" shrinkToFit="1"/>
      <protection locked="0"/>
    </xf>
    <xf numFmtId="0" fontId="8" fillId="2" borderId="45" xfId="0" applyFont="1" applyFill="1" applyBorder="1" applyAlignment="1" applyProtection="1">
      <alignment horizontal="center" vertical="center" wrapText="1"/>
      <protection locked="0"/>
    </xf>
    <xf numFmtId="0" fontId="8" fillId="4" borderId="41" xfId="0" applyFont="1" applyFill="1" applyBorder="1" applyAlignment="1" applyProtection="1">
      <alignment horizontal="center" vertical="center" wrapText="1"/>
      <protection locked="0"/>
    </xf>
    <xf numFmtId="0" fontId="8" fillId="4" borderId="21" xfId="0" applyFont="1" applyFill="1" applyBorder="1" applyAlignment="1" applyProtection="1">
      <alignment horizontal="center" vertical="center" wrapText="1"/>
      <protection locked="0"/>
    </xf>
    <xf numFmtId="0" fontId="8" fillId="2" borderId="32" xfId="0" applyFont="1" applyFill="1" applyBorder="1" applyAlignment="1" applyProtection="1">
      <alignment horizontal="center" vertical="center" wrapText="1"/>
      <protection locked="0"/>
    </xf>
    <xf numFmtId="0" fontId="8" fillId="2" borderId="33" xfId="0" applyFont="1" applyFill="1" applyBorder="1" applyAlignment="1" applyProtection="1">
      <alignment horizontal="center" vertical="center" wrapText="1"/>
      <protection locked="0"/>
    </xf>
    <xf numFmtId="0" fontId="8" fillId="2" borderId="43" xfId="0" applyFont="1" applyFill="1" applyBorder="1" applyAlignment="1" applyProtection="1">
      <alignment horizontal="center" vertical="center" wrapText="1"/>
      <protection locked="0"/>
    </xf>
    <xf numFmtId="0" fontId="8" fillId="2" borderId="5" xfId="0" applyFont="1" applyFill="1" applyBorder="1" applyAlignment="1" applyProtection="1">
      <alignment horizontal="center" vertical="center" wrapText="1"/>
      <protection locked="0"/>
    </xf>
    <xf numFmtId="0" fontId="8" fillId="2" borderId="0" xfId="0" applyFont="1" applyFill="1" applyBorder="1" applyAlignment="1" applyProtection="1">
      <alignment horizontal="center" vertical="center" wrapText="1"/>
      <protection locked="0"/>
    </xf>
    <xf numFmtId="0" fontId="8" fillId="2" borderId="30" xfId="0"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wrapText="1"/>
      <protection locked="0"/>
    </xf>
    <xf numFmtId="0" fontId="8" fillId="2" borderId="27" xfId="0" applyFont="1" applyFill="1" applyBorder="1" applyAlignment="1" applyProtection="1">
      <alignment horizontal="center" vertical="center" wrapText="1"/>
      <protection locked="0"/>
    </xf>
    <xf numFmtId="0" fontId="8" fillId="2" borderId="22" xfId="0" applyFont="1" applyFill="1" applyBorder="1" applyAlignment="1" applyProtection="1">
      <alignment horizontal="center" vertical="center" wrapText="1"/>
      <protection locked="0"/>
    </xf>
    <xf numFmtId="0" fontId="8" fillId="6" borderId="32" xfId="0" applyFont="1" applyFill="1" applyBorder="1" applyAlignment="1" applyProtection="1">
      <alignment horizontal="left" vertical="center" shrinkToFit="1"/>
      <protection locked="0"/>
    </xf>
    <xf numFmtId="0" fontId="8" fillId="6" borderId="33" xfId="0" applyFont="1" applyFill="1" applyBorder="1" applyAlignment="1" applyProtection="1">
      <alignment horizontal="left" vertical="center" shrinkToFit="1"/>
      <protection locked="0"/>
    </xf>
    <xf numFmtId="0" fontId="8" fillId="6" borderId="43" xfId="0" applyFont="1" applyFill="1" applyBorder="1" applyAlignment="1" applyProtection="1">
      <alignment horizontal="left" vertical="center" shrinkToFit="1"/>
      <protection locked="0"/>
    </xf>
    <xf numFmtId="0" fontId="8" fillId="6" borderId="5" xfId="0" applyFont="1" applyFill="1" applyBorder="1" applyAlignment="1" applyProtection="1">
      <alignment horizontal="left" vertical="center" shrinkToFit="1"/>
      <protection locked="0"/>
    </xf>
    <xf numFmtId="0" fontId="8" fillId="6" borderId="0" xfId="0" applyFont="1" applyFill="1" applyBorder="1" applyAlignment="1" applyProtection="1">
      <alignment horizontal="left" vertical="center" shrinkToFit="1"/>
      <protection locked="0"/>
    </xf>
    <xf numFmtId="0" fontId="8" fillId="6" borderId="30" xfId="0" applyFont="1" applyFill="1" applyBorder="1" applyAlignment="1" applyProtection="1">
      <alignment horizontal="left" vertical="center" shrinkToFit="1"/>
      <protection locked="0"/>
    </xf>
    <xf numFmtId="0" fontId="8" fillId="6" borderId="23" xfId="0" applyFont="1" applyFill="1" applyBorder="1" applyAlignment="1" applyProtection="1">
      <alignment horizontal="left" vertical="center" shrinkToFit="1"/>
      <protection locked="0"/>
    </xf>
    <xf numFmtId="0" fontId="8" fillId="6" borderId="27" xfId="0" applyFont="1" applyFill="1" applyBorder="1" applyAlignment="1" applyProtection="1">
      <alignment horizontal="left" vertical="center" shrinkToFit="1"/>
      <protection locked="0"/>
    </xf>
    <xf numFmtId="0" fontId="8" fillId="6" borderId="22" xfId="0" applyFont="1" applyFill="1" applyBorder="1" applyAlignment="1" applyProtection="1">
      <alignment horizontal="left" vertical="center" shrinkToFit="1"/>
      <protection locked="0"/>
    </xf>
    <xf numFmtId="178" fontId="8" fillId="0" borderId="107" xfId="0" applyNumberFormat="1" applyFont="1" applyBorder="1" applyAlignment="1">
      <alignment horizontal="center" vertical="center" wrapText="1"/>
    </xf>
    <xf numFmtId="178" fontId="8" fillId="0" borderId="108" xfId="0" applyNumberFormat="1" applyFont="1" applyBorder="1" applyAlignment="1">
      <alignment horizontal="center" vertical="center" wrapText="1"/>
    </xf>
    <xf numFmtId="0" fontId="8" fillId="2" borderId="4" xfId="0" applyFont="1" applyFill="1" applyBorder="1" applyAlignment="1" applyProtection="1">
      <alignment horizontal="center" vertical="center" shrinkToFit="1"/>
      <protection locked="0"/>
    </xf>
    <xf numFmtId="0" fontId="8" fillId="2" borderId="2" xfId="0" applyFont="1" applyFill="1" applyBorder="1" applyAlignment="1" applyProtection="1">
      <alignment horizontal="center" vertical="center" shrinkToFit="1"/>
      <protection locked="0"/>
    </xf>
    <xf numFmtId="0" fontId="8" fillId="2" borderId="31" xfId="0" applyFont="1" applyFill="1" applyBorder="1" applyAlignment="1" applyProtection="1">
      <alignment horizontal="center" vertical="center" shrinkToFit="1"/>
      <protection locked="0"/>
    </xf>
    <xf numFmtId="0" fontId="8" fillId="2" borderId="49" xfId="0"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wrapText="1"/>
      <protection locked="0"/>
    </xf>
    <xf numFmtId="0" fontId="8" fillId="2" borderId="2"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wrapText="1"/>
      <protection locked="0"/>
    </xf>
    <xf numFmtId="0" fontId="8" fillId="6" borderId="1" xfId="0" applyFont="1" applyFill="1" applyBorder="1" applyAlignment="1" applyProtection="1">
      <alignment horizontal="left" vertical="center" shrinkToFit="1"/>
      <protection locked="0"/>
    </xf>
    <xf numFmtId="0" fontId="8" fillId="6" borderId="2" xfId="0" applyFont="1" applyFill="1" applyBorder="1" applyAlignment="1" applyProtection="1">
      <alignment horizontal="left" vertical="center" shrinkToFit="1"/>
      <protection locked="0"/>
    </xf>
    <xf numFmtId="0" fontId="8" fillId="6" borderId="31" xfId="0" applyFont="1" applyFill="1" applyBorder="1" applyAlignment="1" applyProtection="1">
      <alignment horizontal="left" vertical="center" shrinkToFit="1"/>
      <protection locked="0"/>
    </xf>
    <xf numFmtId="178" fontId="8" fillId="0" borderId="100" xfId="0" applyNumberFormat="1" applyFont="1" applyBorder="1" applyAlignment="1">
      <alignment horizontal="center" vertical="center" wrapText="1"/>
    </xf>
    <xf numFmtId="178" fontId="8" fillId="0" borderId="101" xfId="0" applyNumberFormat="1" applyFont="1" applyBorder="1" applyAlignment="1">
      <alignment horizontal="center" vertical="center" wrapText="1"/>
    </xf>
    <xf numFmtId="178" fontId="8" fillId="0" borderId="109" xfId="0" applyNumberFormat="1" applyFont="1" applyBorder="1" applyAlignment="1">
      <alignment horizontal="center" vertical="center" wrapText="1"/>
    </xf>
    <xf numFmtId="0" fontId="8" fillId="6" borderId="42" xfId="0" applyFont="1" applyFill="1" applyBorder="1" applyAlignment="1" applyProtection="1">
      <alignment horizontal="left" vertical="center" wrapText="1"/>
      <protection locked="0"/>
    </xf>
    <xf numFmtId="0" fontId="8" fillId="6" borderId="33" xfId="0" applyFont="1" applyFill="1" applyBorder="1" applyAlignment="1" applyProtection="1">
      <alignment horizontal="left" vertical="center" wrapText="1"/>
      <protection locked="0"/>
    </xf>
    <xf numFmtId="0" fontId="8" fillId="6" borderId="48" xfId="0" applyFont="1" applyFill="1" applyBorder="1" applyAlignment="1" applyProtection="1">
      <alignment horizontal="left" vertical="center" wrapText="1"/>
      <protection locked="0"/>
    </xf>
    <xf numFmtId="0" fontId="8" fillId="6" borderId="12" xfId="0" applyFont="1" applyFill="1" applyBorder="1" applyAlignment="1" applyProtection="1">
      <alignment horizontal="left" vertical="center" wrapText="1"/>
      <protection locked="0"/>
    </xf>
    <xf numFmtId="0" fontId="8" fillId="6" borderId="0" xfId="0" applyFont="1" applyFill="1" applyBorder="1" applyAlignment="1" applyProtection="1">
      <alignment horizontal="left" vertical="center" wrapText="1"/>
      <protection locked="0"/>
    </xf>
    <xf numFmtId="0" fontId="8" fillId="6" borderId="6" xfId="0" applyFont="1" applyFill="1" applyBorder="1" applyAlignment="1" applyProtection="1">
      <alignment horizontal="left" vertical="center" wrapText="1"/>
      <protection locked="0"/>
    </xf>
    <xf numFmtId="0" fontId="8" fillId="6" borderId="38" xfId="0" applyFont="1" applyFill="1" applyBorder="1" applyAlignment="1" applyProtection="1">
      <alignment horizontal="left" vertical="center" wrapText="1"/>
      <protection locked="0"/>
    </xf>
    <xf numFmtId="0" fontId="8" fillId="6" borderId="27" xfId="0" applyFont="1" applyFill="1" applyBorder="1" applyAlignment="1" applyProtection="1">
      <alignment horizontal="left" vertical="center" wrapText="1"/>
      <protection locked="0"/>
    </xf>
    <xf numFmtId="0" fontId="8" fillId="6" borderId="39" xfId="0" applyFont="1" applyFill="1" applyBorder="1" applyAlignment="1" applyProtection="1">
      <alignment horizontal="left" vertical="center" wrapText="1"/>
      <protection locked="0"/>
    </xf>
    <xf numFmtId="178" fontId="8" fillId="0" borderId="103" xfId="0" applyNumberFormat="1" applyFont="1" applyBorder="1" applyAlignment="1">
      <alignment horizontal="center" vertical="center" wrapText="1"/>
    </xf>
    <xf numFmtId="178" fontId="8" fillId="0" borderId="84" xfId="0" applyNumberFormat="1" applyFont="1" applyBorder="1" applyAlignment="1">
      <alignment horizontal="center" vertical="center" wrapText="1"/>
    </xf>
    <xf numFmtId="178" fontId="8" fillId="0" borderId="104" xfId="0" applyNumberFormat="1" applyFont="1" applyBorder="1" applyAlignment="1">
      <alignment horizontal="center" vertical="center" wrapText="1"/>
    </xf>
    <xf numFmtId="178" fontId="8" fillId="0" borderId="105" xfId="0" applyNumberFormat="1" applyFont="1" applyBorder="1" applyAlignment="1">
      <alignment horizontal="center" vertical="center" wrapText="1"/>
    </xf>
    <xf numFmtId="178" fontId="8" fillId="0" borderId="86" xfId="0" applyNumberFormat="1" applyFont="1" applyBorder="1" applyAlignment="1">
      <alignment horizontal="center" vertical="center" wrapText="1"/>
    </xf>
    <xf numFmtId="178" fontId="8" fillId="0" borderId="106" xfId="0" applyNumberFormat="1" applyFont="1" applyBorder="1" applyAlignment="1">
      <alignment horizontal="center" vertical="center" wrapText="1"/>
    </xf>
    <xf numFmtId="0" fontId="8" fillId="6" borderId="4" xfId="0" applyFont="1" applyFill="1" applyBorder="1" applyAlignment="1" applyProtection="1">
      <alignment horizontal="left" vertical="center" wrapText="1"/>
      <protection locked="0"/>
    </xf>
    <xf numFmtId="0" fontId="8" fillId="6" borderId="2" xfId="0" applyFont="1" applyFill="1" applyBorder="1" applyAlignment="1" applyProtection="1">
      <alignment horizontal="left" vertical="center" wrapText="1"/>
      <protection locked="0"/>
    </xf>
    <xf numFmtId="0" fontId="8" fillId="6" borderId="3" xfId="0" applyFont="1" applyFill="1" applyBorder="1" applyAlignment="1" applyProtection="1">
      <alignment horizontal="left" vertical="center" wrapText="1"/>
      <protection locked="0"/>
    </xf>
    <xf numFmtId="178" fontId="8" fillId="0" borderId="102" xfId="0" applyNumberFormat="1" applyFont="1" applyBorder="1" applyAlignment="1">
      <alignment horizontal="center" vertical="center" wrapText="1"/>
    </xf>
    <xf numFmtId="0" fontId="8" fillId="2" borderId="41" xfId="0" applyFont="1" applyFill="1" applyBorder="1" applyAlignment="1" applyProtection="1">
      <alignment horizontal="center" vertical="center" wrapText="1"/>
      <protection locked="0"/>
    </xf>
    <xf numFmtId="0" fontId="8" fillId="2" borderId="20" xfId="0" applyFont="1" applyFill="1" applyBorder="1" applyAlignment="1" applyProtection="1">
      <alignment horizontal="center" vertical="center" shrinkToFit="1"/>
      <protection locked="0"/>
    </xf>
    <xf numFmtId="0" fontId="8" fillId="2" borderId="14" xfId="0" applyFont="1" applyFill="1" applyBorder="1" applyAlignment="1" applyProtection="1">
      <alignment horizontal="center" vertical="center" shrinkToFit="1"/>
      <protection locked="0"/>
    </xf>
    <xf numFmtId="0" fontId="8" fillId="2" borderId="29" xfId="0" applyFont="1" applyFill="1" applyBorder="1" applyAlignment="1" applyProtection="1">
      <alignment horizontal="center" vertical="center" shrinkToFit="1"/>
      <protection locked="0"/>
    </xf>
    <xf numFmtId="0" fontId="8" fillId="4" borderId="50" xfId="0" applyFont="1" applyFill="1" applyBorder="1" applyAlignment="1" applyProtection="1">
      <alignment horizontal="center" vertical="center" wrapText="1"/>
      <protection locked="0"/>
    </xf>
    <xf numFmtId="0" fontId="8" fillId="2" borderId="13" xfId="0" applyFont="1" applyFill="1" applyBorder="1" applyAlignment="1" applyProtection="1">
      <alignment horizontal="center" vertical="center" wrapText="1"/>
      <protection locked="0"/>
    </xf>
    <xf numFmtId="0" fontId="8" fillId="2" borderId="14" xfId="0" applyFont="1" applyFill="1" applyBorder="1" applyAlignment="1" applyProtection="1">
      <alignment horizontal="center" vertical="center" wrapText="1"/>
      <protection locked="0"/>
    </xf>
    <xf numFmtId="0" fontId="8" fillId="2" borderId="29" xfId="0" applyFont="1" applyFill="1" applyBorder="1" applyAlignment="1" applyProtection="1">
      <alignment horizontal="center" vertical="center" wrapText="1"/>
      <protection locked="0"/>
    </xf>
    <xf numFmtId="0" fontId="8" fillId="6" borderId="13" xfId="0" applyFont="1" applyFill="1" applyBorder="1" applyAlignment="1" applyProtection="1">
      <alignment horizontal="left" vertical="center" shrinkToFit="1"/>
      <protection locked="0"/>
    </xf>
    <xf numFmtId="0" fontId="8" fillId="6" borderId="14" xfId="0" applyFont="1" applyFill="1" applyBorder="1" applyAlignment="1" applyProtection="1">
      <alignment horizontal="left" vertical="center" shrinkToFit="1"/>
      <protection locked="0"/>
    </xf>
    <xf numFmtId="0" fontId="8" fillId="6" borderId="29" xfId="0" applyFont="1" applyFill="1" applyBorder="1" applyAlignment="1" applyProtection="1">
      <alignment horizontal="left" vertical="center" shrinkToFit="1"/>
      <protection locked="0"/>
    </xf>
    <xf numFmtId="0" fontId="1" fillId="0" borderId="76" xfId="0" applyFont="1" applyBorder="1" applyAlignment="1">
      <alignment horizontal="center" vertical="center"/>
    </xf>
    <xf numFmtId="0" fontId="1" fillId="0" borderId="77" xfId="0" applyFont="1" applyBorder="1" applyAlignment="1">
      <alignment horizontal="center" vertical="center"/>
    </xf>
    <xf numFmtId="0" fontId="1" fillId="0" borderId="78" xfId="0" applyFont="1" applyBorder="1" applyAlignment="1">
      <alignment horizontal="center" vertical="center"/>
    </xf>
    <xf numFmtId="178" fontId="1" fillId="0" borderId="98" xfId="0" applyNumberFormat="1" applyFont="1" applyBorder="1" applyAlignment="1">
      <alignment horizontal="center" vertical="center" shrinkToFit="1"/>
    </xf>
    <xf numFmtId="178" fontId="1" fillId="0" borderId="110" xfId="0" applyNumberFormat="1" applyFont="1" applyBorder="1" applyAlignment="1">
      <alignment horizontal="center" vertical="center" shrinkToFit="1"/>
    </xf>
    <xf numFmtId="178" fontId="1" fillId="0" borderId="111" xfId="0" applyNumberFormat="1" applyFont="1" applyBorder="1" applyAlignment="1">
      <alignment horizontal="center" vertical="center" shrinkToFit="1"/>
    </xf>
    <xf numFmtId="178" fontId="1" fillId="0" borderId="112" xfId="0" applyNumberFormat="1" applyFont="1" applyBorder="1" applyAlignment="1">
      <alignment horizontal="center" vertical="center" shrinkToFit="1"/>
    </xf>
    <xf numFmtId="178" fontId="1" fillId="0" borderId="117" xfId="0" applyNumberFormat="1" applyFont="1" applyBorder="1" applyAlignment="1">
      <alignment horizontal="center" vertical="center" shrinkToFit="1"/>
    </xf>
    <xf numFmtId="178" fontId="1" fillId="0" borderId="118" xfId="0" applyNumberFormat="1" applyFont="1" applyBorder="1" applyAlignment="1">
      <alignment horizontal="center" vertical="center" shrinkToFit="1"/>
    </xf>
    <xf numFmtId="0" fontId="5" fillId="0" borderId="119" xfId="0" applyFont="1" applyBorder="1" applyAlignment="1">
      <alignment horizontal="center" vertical="center" wrapText="1"/>
    </xf>
    <xf numFmtId="0" fontId="5" fillId="0" borderId="110" xfId="0" applyFont="1" applyBorder="1" applyAlignment="1">
      <alignment horizontal="center" vertical="center" wrapText="1"/>
    </xf>
    <xf numFmtId="0" fontId="5" fillId="0" borderId="99" xfId="0" applyFont="1" applyBorder="1" applyAlignment="1">
      <alignment horizontal="center" vertical="center" wrapText="1"/>
    </xf>
    <xf numFmtId="0" fontId="5" fillId="0" borderId="120" xfId="0" applyFont="1" applyBorder="1" applyAlignment="1">
      <alignment horizontal="center" vertical="center" wrapText="1"/>
    </xf>
    <xf numFmtId="0" fontId="5" fillId="0" borderId="112" xfId="0" applyFont="1" applyBorder="1" applyAlignment="1">
      <alignment horizontal="center" vertical="center" wrapText="1"/>
    </xf>
    <xf numFmtId="0" fontId="5" fillId="0" borderId="113" xfId="0" applyFont="1" applyBorder="1" applyAlignment="1">
      <alignment horizontal="center" vertical="center" wrapText="1"/>
    </xf>
    <xf numFmtId="0" fontId="5" fillId="0" borderId="114" xfId="0" applyFont="1" applyBorder="1" applyAlignment="1">
      <alignment horizontal="center" vertical="center" wrapText="1"/>
    </xf>
    <xf numFmtId="0" fontId="5" fillId="0" borderId="115" xfId="0" applyFont="1" applyBorder="1" applyAlignment="1">
      <alignment horizontal="center" vertical="center" wrapText="1"/>
    </xf>
    <xf numFmtId="0" fontId="5" fillId="0" borderId="116" xfId="0" applyFont="1" applyBorder="1" applyAlignment="1">
      <alignment horizontal="center" vertical="center" wrapText="1"/>
    </xf>
    <xf numFmtId="0" fontId="1" fillId="0" borderId="59" xfId="0" applyFont="1" applyBorder="1" applyAlignment="1">
      <alignment horizontal="center" vertical="center"/>
    </xf>
    <xf numFmtId="0" fontId="1" fillId="0" borderId="51" xfId="0" applyFont="1" applyBorder="1" applyAlignment="1">
      <alignment horizontal="center" vertical="center"/>
    </xf>
    <xf numFmtId="0" fontId="1" fillId="0" borderId="58" xfId="0" applyFont="1" applyBorder="1" applyAlignment="1">
      <alignment horizontal="center" vertical="center"/>
    </xf>
    <xf numFmtId="178" fontId="1" fillId="0" borderId="59" xfId="0" applyNumberFormat="1" applyFont="1" applyBorder="1" applyAlignment="1">
      <alignment horizontal="center" vertical="center"/>
    </xf>
    <xf numFmtId="178" fontId="1" fillId="0" borderId="97" xfId="1" applyNumberFormat="1" applyFont="1" applyBorder="1" applyAlignment="1">
      <alignment horizontal="right" vertical="center" shrinkToFit="1"/>
    </xf>
    <xf numFmtId="178" fontId="1" fillId="0" borderId="24" xfId="1" applyNumberFormat="1" applyFont="1" applyBorder="1" applyAlignment="1">
      <alignment horizontal="right" vertical="center" shrinkToFit="1"/>
    </xf>
    <xf numFmtId="178" fontId="1" fillId="0" borderId="80" xfId="0" applyNumberFormat="1" applyFont="1" applyBorder="1" applyAlignment="1">
      <alignment horizontal="center" vertical="center"/>
    </xf>
    <xf numFmtId="0" fontId="1" fillId="0" borderId="81" xfId="0" applyFont="1" applyBorder="1" applyAlignment="1">
      <alignment horizontal="center" vertical="center"/>
    </xf>
    <xf numFmtId="0" fontId="1" fillId="0" borderId="82" xfId="0" applyFont="1" applyBorder="1" applyAlignment="1">
      <alignment horizontal="center" vertical="center"/>
    </xf>
    <xf numFmtId="178" fontId="1" fillId="0" borderId="36" xfId="1" applyNumberFormat="1" applyFont="1" applyBorder="1" applyAlignment="1">
      <alignment horizontal="right" vertical="center" shrinkToFit="1"/>
    </xf>
    <xf numFmtId="178" fontId="1" fillId="0" borderId="14" xfId="1" applyNumberFormat="1" applyFont="1" applyBorder="1" applyAlignment="1">
      <alignment horizontal="right" vertical="center" shrinkToFit="1"/>
    </xf>
    <xf numFmtId="0" fontId="17" fillId="3" borderId="8" xfId="0" applyFont="1" applyFill="1" applyBorder="1" applyAlignment="1" applyProtection="1">
      <alignment horizontal="center" vertical="center"/>
    </xf>
    <xf numFmtId="0" fontId="5" fillId="3" borderId="0" xfId="0" applyFont="1" applyFill="1" applyBorder="1" applyAlignment="1">
      <alignment horizontal="left" vertical="center" indent="1"/>
    </xf>
    <xf numFmtId="0" fontId="22" fillId="3" borderId="68" xfId="0" applyFont="1" applyFill="1" applyBorder="1" applyAlignment="1">
      <alignment horizontal="center" vertical="center"/>
    </xf>
    <xf numFmtId="0" fontId="22" fillId="3" borderId="69" xfId="0" applyFont="1" applyFill="1" applyBorder="1" applyAlignment="1">
      <alignment horizontal="center" vertical="center"/>
    </xf>
    <xf numFmtId="0" fontId="22" fillId="3" borderId="70" xfId="0" applyFont="1" applyFill="1" applyBorder="1" applyAlignment="1">
      <alignment horizontal="center" vertical="center"/>
    </xf>
    <xf numFmtId="0" fontId="1" fillId="0" borderId="80" xfId="0" applyFont="1" applyBorder="1" applyAlignment="1">
      <alignment horizontal="center" vertical="center"/>
    </xf>
    <xf numFmtId="0" fontId="33" fillId="3" borderId="130" xfId="8" applyFont="1" applyFill="1" applyBorder="1" applyAlignment="1">
      <alignment horizontal="center" vertical="center" wrapText="1"/>
    </xf>
    <xf numFmtId="0" fontId="33" fillId="3" borderId="128" xfId="8" applyFont="1" applyFill="1" applyBorder="1" applyAlignment="1">
      <alignment horizontal="center" vertical="center" wrapText="1"/>
    </xf>
    <xf numFmtId="0" fontId="33" fillId="3" borderId="169" xfId="8" applyFont="1" applyFill="1" applyBorder="1" applyAlignment="1">
      <alignment horizontal="center" vertical="center" wrapText="1"/>
    </xf>
    <xf numFmtId="0" fontId="31" fillId="3" borderId="130" xfId="8" applyFont="1" applyFill="1" applyBorder="1" applyAlignment="1">
      <alignment horizontal="center" vertical="center" wrapText="1"/>
    </xf>
    <xf numFmtId="0" fontId="31" fillId="3" borderId="128" xfId="8" applyFont="1" applyFill="1" applyBorder="1" applyAlignment="1">
      <alignment horizontal="center" vertical="center" wrapText="1"/>
    </xf>
    <xf numFmtId="0" fontId="31" fillId="3" borderId="127" xfId="8" applyFont="1" applyFill="1" applyBorder="1" applyAlignment="1">
      <alignment horizontal="center" vertical="center" wrapText="1"/>
    </xf>
    <xf numFmtId="0" fontId="31" fillId="3" borderId="138" xfId="8" applyFont="1" applyFill="1" applyBorder="1" applyAlignment="1">
      <alignment horizontal="center" vertical="center" wrapText="1"/>
    </xf>
    <xf numFmtId="0" fontId="31" fillId="3" borderId="169" xfId="8" applyFont="1" applyFill="1" applyBorder="1" applyAlignment="1">
      <alignment horizontal="center" vertical="center" wrapText="1"/>
    </xf>
    <xf numFmtId="0" fontId="31" fillId="3" borderId="180" xfId="8" applyFont="1" applyFill="1" applyBorder="1" applyAlignment="1">
      <alignment horizontal="center" vertical="center" wrapText="1"/>
    </xf>
    <xf numFmtId="0" fontId="31" fillId="3" borderId="151" xfId="8" applyFont="1" applyFill="1" applyBorder="1" applyAlignment="1">
      <alignment horizontal="center" vertical="center" wrapText="1"/>
    </xf>
    <xf numFmtId="0" fontId="31" fillId="3" borderId="179" xfId="8" applyFont="1" applyFill="1" applyBorder="1" applyAlignment="1">
      <alignment horizontal="center" vertical="center" wrapText="1"/>
    </xf>
    <xf numFmtId="0" fontId="30" fillId="3" borderId="178" xfId="8" applyFont="1" applyFill="1" applyBorder="1" applyAlignment="1">
      <alignment horizontal="left" vertical="center" wrapText="1" indent="1"/>
    </xf>
    <xf numFmtId="0" fontId="30" fillId="3" borderId="151" xfId="8" applyFont="1" applyFill="1" applyBorder="1" applyAlignment="1">
      <alignment horizontal="left" vertical="center" wrapText="1" indent="1"/>
    </xf>
    <xf numFmtId="0" fontId="30" fillId="3" borderId="150" xfId="8" applyFont="1" applyFill="1" applyBorder="1" applyAlignment="1">
      <alignment horizontal="left" vertical="center" wrapText="1" indent="1"/>
    </xf>
    <xf numFmtId="0" fontId="31" fillId="3" borderId="177" xfId="8" applyFont="1" applyFill="1" applyBorder="1" applyAlignment="1">
      <alignment horizontal="center" vertical="center" wrapText="1"/>
    </xf>
    <xf numFmtId="0" fontId="31" fillId="3" borderId="176" xfId="8" applyFont="1" applyFill="1" applyBorder="1" applyAlignment="1">
      <alignment horizontal="center" vertical="center" wrapText="1"/>
    </xf>
    <xf numFmtId="0" fontId="31" fillId="3" borderId="134" xfId="8" applyFont="1" applyFill="1" applyBorder="1" applyAlignment="1">
      <alignment horizontal="center" vertical="center" wrapText="1"/>
    </xf>
    <xf numFmtId="0" fontId="31" fillId="3" borderId="173" xfId="8" applyFont="1" applyFill="1" applyBorder="1" applyAlignment="1">
      <alignment horizontal="center" vertical="center" wrapText="1"/>
    </xf>
    <xf numFmtId="0" fontId="31" fillId="3" borderId="170" xfId="8" applyFont="1" applyFill="1" applyBorder="1" applyAlignment="1">
      <alignment horizontal="center" vertical="center" wrapText="1"/>
    </xf>
    <xf numFmtId="0" fontId="31" fillId="3" borderId="171" xfId="8" applyFont="1" applyFill="1" applyBorder="1" applyAlignment="1">
      <alignment horizontal="center" vertical="center" wrapText="1"/>
    </xf>
    <xf numFmtId="0" fontId="31" fillId="3" borderId="172" xfId="8" applyFont="1" applyFill="1" applyBorder="1" applyAlignment="1">
      <alignment horizontal="center" vertical="center" wrapText="1"/>
    </xf>
    <xf numFmtId="0" fontId="30" fillId="3" borderId="168" xfId="8" applyFont="1" applyFill="1" applyBorder="1" applyAlignment="1">
      <alignment horizontal="center" vertical="center" wrapText="1"/>
    </xf>
    <xf numFmtId="0" fontId="30" fillId="3" borderId="167" xfId="8" applyFont="1" applyFill="1" applyBorder="1" applyAlignment="1">
      <alignment horizontal="center" vertical="center" wrapText="1"/>
    </xf>
    <xf numFmtId="0" fontId="30" fillId="3" borderId="166" xfId="8" applyFont="1" applyFill="1" applyBorder="1" applyAlignment="1">
      <alignment horizontal="center" vertical="center" wrapText="1"/>
    </xf>
    <xf numFmtId="0" fontId="30" fillId="3" borderId="165" xfId="8" applyFont="1" applyFill="1" applyBorder="1" applyAlignment="1">
      <alignment horizontal="center" vertical="center" wrapText="1"/>
    </xf>
    <xf numFmtId="0" fontId="30" fillId="3" borderId="165" xfId="8" applyFont="1" applyFill="1" applyBorder="1" applyAlignment="1">
      <alignment horizontal="left" vertical="center" wrapText="1"/>
    </xf>
    <xf numFmtId="0" fontId="30" fillId="3" borderId="164" xfId="8" applyFont="1" applyFill="1" applyBorder="1" applyAlignment="1">
      <alignment horizontal="left" vertical="center" wrapText="1"/>
    </xf>
    <xf numFmtId="0" fontId="30" fillId="3" borderId="163" xfId="8" applyFont="1" applyFill="1" applyBorder="1" applyAlignment="1">
      <alignment horizontal="center" vertical="center" wrapText="1"/>
    </xf>
    <xf numFmtId="0" fontId="30" fillId="3" borderId="162" xfId="8" applyFont="1" applyFill="1" applyBorder="1" applyAlignment="1">
      <alignment horizontal="center" vertical="center" wrapText="1"/>
    </xf>
    <xf numFmtId="0" fontId="30" fillId="3" borderId="161" xfId="8" applyFont="1" applyFill="1" applyBorder="1" applyAlignment="1">
      <alignment horizontal="center" vertical="center" wrapText="1"/>
    </xf>
    <xf numFmtId="0" fontId="30" fillId="3" borderId="160" xfId="8" applyFont="1" applyFill="1" applyBorder="1" applyAlignment="1">
      <alignment horizontal="center" vertical="center" wrapText="1"/>
    </xf>
    <xf numFmtId="0" fontId="30" fillId="3" borderId="160" xfId="8" applyFont="1" applyFill="1" applyBorder="1" applyAlignment="1">
      <alignment horizontal="left" vertical="center" wrapText="1"/>
    </xf>
    <xf numFmtId="0" fontId="30" fillId="3" borderId="159" xfId="8" applyFont="1" applyFill="1" applyBorder="1" applyAlignment="1">
      <alignment horizontal="left" vertical="center" wrapText="1"/>
    </xf>
    <xf numFmtId="0" fontId="30" fillId="3" borderId="155" xfId="8" applyFont="1" applyFill="1" applyBorder="1" applyAlignment="1">
      <alignment horizontal="left" vertical="center" wrapText="1"/>
    </xf>
    <xf numFmtId="0" fontId="30" fillId="3" borderId="154" xfId="8" applyFont="1" applyFill="1" applyBorder="1" applyAlignment="1">
      <alignment horizontal="left" vertical="center" wrapText="1"/>
    </xf>
    <xf numFmtId="0" fontId="35" fillId="3" borderId="0" xfId="8" applyFont="1" applyFill="1" applyBorder="1" applyAlignment="1">
      <alignment horizontal="center" vertical="center"/>
    </xf>
    <xf numFmtId="0" fontId="31" fillId="3" borderId="134" xfId="8" applyFont="1" applyFill="1" applyBorder="1" applyAlignment="1">
      <alignment horizontal="right" vertical="center" wrapText="1"/>
    </xf>
    <xf numFmtId="0" fontId="31" fillId="3" borderId="135" xfId="8" applyFont="1" applyFill="1" applyBorder="1" applyAlignment="1">
      <alignment horizontal="right" vertical="center" wrapText="1"/>
    </xf>
    <xf numFmtId="0" fontId="31" fillId="3" borderId="148" xfId="8" applyFont="1" applyFill="1" applyBorder="1" applyAlignment="1">
      <alignment horizontal="right" vertical="center" wrapText="1"/>
    </xf>
    <xf numFmtId="0" fontId="31" fillId="3" borderId="170" xfId="8" applyFont="1" applyFill="1" applyBorder="1" applyAlignment="1">
      <alignment horizontal="right" vertical="center" wrapText="1"/>
    </xf>
    <xf numFmtId="0" fontId="31" fillId="3" borderId="141" xfId="8" applyFont="1" applyFill="1" applyBorder="1" applyAlignment="1">
      <alignment horizontal="right" vertical="center" wrapText="1"/>
    </xf>
    <xf numFmtId="0" fontId="31" fillId="3" borderId="149" xfId="8" applyFont="1" applyFill="1" applyBorder="1" applyAlignment="1">
      <alignment horizontal="right" vertical="center" wrapText="1"/>
    </xf>
    <xf numFmtId="0" fontId="30" fillId="3" borderId="170" xfId="8" applyFont="1" applyFill="1" applyBorder="1" applyAlignment="1">
      <alignment horizontal="left" vertical="center" wrapText="1" indent="1"/>
    </xf>
    <xf numFmtId="0" fontId="30" fillId="3" borderId="141" xfId="8" applyFont="1" applyFill="1" applyBorder="1" applyAlignment="1">
      <alignment horizontal="left" vertical="center" wrapText="1" indent="1"/>
    </xf>
    <xf numFmtId="0" fontId="30" fillId="3" borderId="175" xfId="8" applyFont="1" applyFill="1" applyBorder="1" applyAlignment="1">
      <alignment horizontal="left" vertical="center" wrapText="1" indent="1"/>
    </xf>
    <xf numFmtId="0" fontId="30" fillId="3" borderId="174" xfId="8" applyFont="1" applyFill="1" applyBorder="1" applyAlignment="1">
      <alignment horizontal="left" vertical="center" wrapText="1" indent="1"/>
    </xf>
    <xf numFmtId="0" fontId="30" fillId="3" borderId="158" xfId="8" applyFont="1" applyFill="1" applyBorder="1" applyAlignment="1">
      <alignment horizontal="center" vertical="center" wrapText="1"/>
    </xf>
    <xf numFmtId="0" fontId="30" fillId="3" borderId="157" xfId="8" applyFont="1" applyFill="1" applyBorder="1" applyAlignment="1">
      <alignment horizontal="center" vertical="center" wrapText="1"/>
    </xf>
    <xf numFmtId="0" fontId="30" fillId="3" borderId="156" xfId="8" applyFont="1" applyFill="1" applyBorder="1" applyAlignment="1">
      <alignment horizontal="center" vertical="center" wrapText="1"/>
    </xf>
    <xf numFmtId="0" fontId="38" fillId="3" borderId="0" xfId="8" applyFont="1" applyFill="1" applyBorder="1" applyAlignment="1">
      <alignment horizontal="left" vertical="center" wrapText="1"/>
    </xf>
    <xf numFmtId="0" fontId="31" fillId="3" borderId="126" xfId="8" applyFont="1" applyFill="1" applyBorder="1" applyAlignment="1">
      <alignment horizontal="left" vertical="top" wrapText="1"/>
    </xf>
    <xf numFmtId="0" fontId="31" fillId="3" borderId="123" xfId="8" applyFont="1" applyFill="1" applyBorder="1" applyAlignment="1">
      <alignment horizontal="left" vertical="top" wrapText="1"/>
    </xf>
    <xf numFmtId="0" fontId="31" fillId="3" borderId="122" xfId="8" applyFont="1" applyFill="1" applyBorder="1" applyAlignment="1">
      <alignment horizontal="left" vertical="top" wrapText="1"/>
    </xf>
    <xf numFmtId="0" fontId="30" fillId="3" borderId="155" xfId="8" applyFont="1" applyFill="1" applyBorder="1" applyAlignment="1">
      <alignment horizontal="center" vertical="center" wrapText="1"/>
    </xf>
    <xf numFmtId="0" fontId="23" fillId="0" borderId="41" xfId="2" applyBorder="1" applyAlignment="1">
      <alignment vertical="center"/>
    </xf>
    <xf numFmtId="0" fontId="23" fillId="0" borderId="30" xfId="2" applyBorder="1" applyAlignment="1">
      <alignment vertical="center"/>
    </xf>
    <xf numFmtId="0" fontId="23" fillId="0" borderId="23" xfId="2" applyBorder="1" applyAlignment="1">
      <alignment horizontal="center" vertical="center"/>
    </xf>
    <xf numFmtId="0" fontId="23" fillId="0" borderId="22" xfId="2" applyBorder="1" applyAlignment="1">
      <alignment horizontal="center" vertical="center"/>
    </xf>
    <xf numFmtId="0" fontId="23" fillId="0" borderId="27" xfId="2" applyBorder="1" applyAlignment="1">
      <alignment horizontal="center" vertical="center"/>
    </xf>
    <xf numFmtId="0" fontId="23" fillId="0" borderId="11" xfId="2" applyBorder="1" applyAlignment="1">
      <alignment horizontal="center" vertical="center"/>
    </xf>
    <xf numFmtId="0" fontId="23" fillId="0" borderId="10" xfId="2" applyBorder="1" applyAlignment="1">
      <alignment horizontal="center" vertical="center"/>
    </xf>
    <xf numFmtId="0" fontId="23" fillId="0" borderId="8" xfId="2" applyBorder="1" applyAlignment="1">
      <alignment horizontal="center" vertical="center"/>
    </xf>
    <xf numFmtId="0" fontId="23" fillId="0" borderId="32" xfId="2" applyBorder="1" applyAlignment="1">
      <alignment horizontal="center" vertical="center"/>
    </xf>
    <xf numFmtId="0" fontId="23" fillId="0" borderId="33" xfId="2" applyBorder="1" applyAlignment="1">
      <alignment horizontal="center" vertical="center"/>
    </xf>
    <xf numFmtId="0" fontId="23" fillId="0" borderId="43" xfId="2" applyBorder="1" applyAlignment="1">
      <alignment horizontal="center" vertical="center"/>
    </xf>
    <xf numFmtId="0" fontId="23" fillId="0" borderId="5" xfId="2" applyBorder="1" applyAlignment="1">
      <alignment horizontal="center" vertical="center"/>
    </xf>
    <xf numFmtId="0" fontId="23" fillId="0" borderId="0" xfId="2" applyBorder="1" applyAlignment="1">
      <alignment horizontal="center" vertical="center"/>
    </xf>
    <xf numFmtId="0" fontId="23" fillId="0" borderId="30" xfId="2" applyBorder="1" applyAlignment="1">
      <alignment horizontal="center" vertical="center"/>
    </xf>
    <xf numFmtId="0" fontId="41" fillId="0" borderId="0" xfId="2" applyFont="1" applyAlignment="1">
      <alignment horizontal="left" vertical="center"/>
    </xf>
    <xf numFmtId="0" fontId="41" fillId="0" borderId="0" xfId="9" applyFont="1" applyAlignment="1">
      <alignment horizontal="left" vertical="center"/>
    </xf>
    <xf numFmtId="0" fontId="44" fillId="0" borderId="0" xfId="2" applyFont="1" applyAlignment="1">
      <alignment horizontal="center" vertical="center"/>
    </xf>
    <xf numFmtId="0" fontId="43" fillId="0" borderId="0" xfId="2" applyFont="1" applyAlignment="1">
      <alignment horizontal="center" vertical="center"/>
    </xf>
    <xf numFmtId="0" fontId="43" fillId="0" borderId="0" xfId="2" applyFont="1" applyAlignment="1">
      <alignment horizontal="right" vertical="center"/>
    </xf>
    <xf numFmtId="0" fontId="43" fillId="0" borderId="0" xfId="2" applyFont="1" applyAlignment="1">
      <alignment horizontal="left" vertical="center" indent="1"/>
    </xf>
    <xf numFmtId="0" fontId="41" fillId="0" borderId="0" xfId="2" applyFont="1" applyAlignment="1">
      <alignment horizontal="left" vertical="top" wrapText="1"/>
    </xf>
    <xf numFmtId="0" fontId="46" fillId="0" borderId="0" xfId="2" applyFont="1" applyBorder="1" applyAlignment="1">
      <alignment horizontal="left" vertical="center"/>
    </xf>
    <xf numFmtId="0" fontId="41" fillId="0" borderId="0" xfId="2" applyFont="1" applyBorder="1" applyAlignment="1">
      <alignment horizontal="left" vertical="center"/>
    </xf>
    <xf numFmtId="0" fontId="41" fillId="0" borderId="0" xfId="2" applyFont="1" applyBorder="1" applyAlignment="1">
      <alignment horizontal="justify" vertical="center" wrapText="1"/>
    </xf>
    <xf numFmtId="0" fontId="41" fillId="0" borderId="0" xfId="2" applyFont="1" applyBorder="1" applyAlignment="1">
      <alignment horizontal="left" vertical="center" wrapText="1"/>
    </xf>
    <xf numFmtId="0" fontId="48" fillId="0" borderId="0" xfId="2" applyFont="1" applyBorder="1" applyAlignment="1">
      <alignment horizontal="left" vertical="center"/>
    </xf>
    <xf numFmtId="0" fontId="43" fillId="0" borderId="0" xfId="2" applyFont="1" applyAlignment="1">
      <alignment horizontal="justify" vertical="center" wrapText="1"/>
    </xf>
  </cellXfs>
  <cellStyles count="10">
    <cellStyle name="ハイパーリンク" xfId="9" builtinId="8"/>
    <cellStyle name="桁区切り" xfId="1" builtinId="6"/>
    <cellStyle name="標準" xfId="0" builtinId="0"/>
    <cellStyle name="標準 2" xfId="2"/>
    <cellStyle name="標準 2 2" xfId="3"/>
    <cellStyle name="標準 2 3" xfId="8"/>
    <cellStyle name="標準 3" xfId="7"/>
    <cellStyle name="標準_kyotaku_shinnsei" xfId="6"/>
    <cellStyle name="標準_第１号様式・付表" xfId="4"/>
    <cellStyle name="標準_付表　訪問介護　修正版_第一号様式 2" xfId="5"/>
  </cellStyles>
  <dxfs count="273">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s>
  <tableStyles count="0" defaultTableStyle="TableStyleMedium2" defaultPivotStyle="PivotStyleLight16"/>
  <colors>
    <mruColors>
      <color rgb="FFCCECFF"/>
      <color rgb="FFCCFFCC"/>
      <color rgb="FFFFCCFF"/>
      <color rgb="FFCC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114300</xdr:colOff>
          <xdr:row>28</xdr:row>
          <xdr:rowOff>161925</xdr:rowOff>
        </xdr:from>
        <xdr:to>
          <xdr:col>8</xdr:col>
          <xdr:colOff>114300</xdr:colOff>
          <xdr:row>30</xdr:row>
          <xdr:rowOff>28575</xdr:rowOff>
        </xdr:to>
        <xdr:sp macro="" textlink="">
          <xdr:nvSpPr>
            <xdr:cNvPr id="4097" name="Check Box 1" hidden="1">
              <a:extLst>
                <a:ext uri="{63B3BB69-23CF-44E3-9099-C40C66FF867C}">
                  <a14:compatExt spid="_x0000_s4097"/>
                </a:ext>
                <a:ext uri="{FF2B5EF4-FFF2-40B4-BE49-F238E27FC236}">
                  <a16:creationId xmlns:a16="http://schemas.microsoft.com/office/drawing/2014/main" xmlns=""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28</xdr:row>
          <xdr:rowOff>161925</xdr:rowOff>
        </xdr:from>
        <xdr:to>
          <xdr:col>13</xdr:col>
          <xdr:colOff>161925</xdr:colOff>
          <xdr:row>30</xdr:row>
          <xdr:rowOff>28575</xdr:rowOff>
        </xdr:to>
        <xdr:sp macro="" textlink="">
          <xdr:nvSpPr>
            <xdr:cNvPr id="4098" name="Check Box 2" hidden="1">
              <a:extLst>
                <a:ext uri="{63B3BB69-23CF-44E3-9099-C40C66FF867C}">
                  <a14:compatExt spid="_x0000_s4098"/>
                </a:ext>
                <a:ext uri="{FF2B5EF4-FFF2-40B4-BE49-F238E27FC236}">
                  <a16:creationId xmlns:a16="http://schemas.microsoft.com/office/drawing/2014/main" xmlns=""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28</xdr:row>
          <xdr:rowOff>161925</xdr:rowOff>
        </xdr:from>
        <xdr:to>
          <xdr:col>19</xdr:col>
          <xdr:colOff>0</xdr:colOff>
          <xdr:row>30</xdr:row>
          <xdr:rowOff>28575</xdr:rowOff>
        </xdr:to>
        <xdr:sp macro="" textlink="">
          <xdr:nvSpPr>
            <xdr:cNvPr id="4099" name="Check Box 3" hidden="1">
              <a:extLst>
                <a:ext uri="{63B3BB69-23CF-44E3-9099-C40C66FF867C}">
                  <a14:compatExt spid="_x0000_s4099"/>
                </a:ext>
                <a:ext uri="{FF2B5EF4-FFF2-40B4-BE49-F238E27FC236}">
                  <a16:creationId xmlns:a16="http://schemas.microsoft.com/office/drawing/2014/main" xmlns=""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16</xdr:row>
          <xdr:rowOff>28575</xdr:rowOff>
        </xdr:from>
        <xdr:to>
          <xdr:col>6</xdr:col>
          <xdr:colOff>0</xdr:colOff>
          <xdr:row>16</xdr:row>
          <xdr:rowOff>304800</xdr:rowOff>
        </xdr:to>
        <xdr:sp macro="" textlink="">
          <xdr:nvSpPr>
            <xdr:cNvPr id="4100" name="Check Box 4" hidden="1">
              <a:extLst>
                <a:ext uri="{63B3BB69-23CF-44E3-9099-C40C66FF867C}">
                  <a14:compatExt spid="_x0000_s4100"/>
                </a:ext>
                <a:ext uri="{FF2B5EF4-FFF2-40B4-BE49-F238E27FC236}">
                  <a16:creationId xmlns:a16="http://schemas.microsoft.com/office/drawing/2014/main" xmlns=""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16</xdr:row>
          <xdr:rowOff>47625</xdr:rowOff>
        </xdr:from>
        <xdr:to>
          <xdr:col>7</xdr:col>
          <xdr:colOff>161925</xdr:colOff>
          <xdr:row>16</xdr:row>
          <xdr:rowOff>276225</xdr:rowOff>
        </xdr:to>
        <xdr:sp macro="" textlink="">
          <xdr:nvSpPr>
            <xdr:cNvPr id="4101" name="Check Box 5" hidden="1">
              <a:extLst>
                <a:ext uri="{63B3BB69-23CF-44E3-9099-C40C66FF867C}">
                  <a14:compatExt spid="_x0000_s4101"/>
                </a:ext>
                <a:ext uri="{FF2B5EF4-FFF2-40B4-BE49-F238E27FC236}">
                  <a16:creationId xmlns:a16="http://schemas.microsoft.com/office/drawing/2014/main" xmlns=""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4</xdr:col>
      <xdr:colOff>523875</xdr:colOff>
      <xdr:row>3</xdr:row>
      <xdr:rowOff>95250</xdr:rowOff>
    </xdr:from>
    <xdr:to>
      <xdr:col>4</xdr:col>
      <xdr:colOff>600075</xdr:colOff>
      <xdr:row>5</xdr:row>
      <xdr:rowOff>0</xdr:rowOff>
    </xdr:to>
    <xdr:sp macro="" textlink="">
      <xdr:nvSpPr>
        <xdr:cNvPr id="2" name="右中かっこ 1"/>
        <xdr:cNvSpPr/>
      </xdr:nvSpPr>
      <xdr:spPr>
        <a:xfrm>
          <a:off x="5095875" y="847725"/>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228600</xdr:colOff>
      <xdr:row>73</xdr:row>
      <xdr:rowOff>38100</xdr:rowOff>
    </xdr:from>
    <xdr:to>
      <xdr:col>16</xdr:col>
      <xdr:colOff>114300</xdr:colOff>
      <xdr:row>82</xdr:row>
      <xdr:rowOff>76200</xdr:rowOff>
    </xdr:to>
    <xdr:sp macro="" textlink="">
      <xdr:nvSpPr>
        <xdr:cNvPr id="3" name="正方形/長方形 2"/>
        <xdr:cNvSpPr/>
      </xdr:nvSpPr>
      <xdr:spPr>
        <a:xfrm>
          <a:off x="333375" y="1536382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209550</xdr:colOff>
      <xdr:row>2</xdr:row>
      <xdr:rowOff>0</xdr:rowOff>
    </xdr:from>
    <xdr:to>
      <xdr:col>5</xdr:col>
      <xdr:colOff>781050</xdr:colOff>
      <xdr:row>6</xdr:row>
      <xdr:rowOff>76200</xdr:rowOff>
    </xdr:to>
    <xdr:sp macro="" textlink="">
      <xdr:nvSpPr>
        <xdr:cNvPr id="2" name="正方形/長方形 1"/>
        <xdr:cNvSpPr/>
      </xdr:nvSpPr>
      <xdr:spPr>
        <a:xfrm>
          <a:off x="4324350" y="476250"/>
          <a:ext cx="67627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63500</xdr:rowOff>
    </xdr:from>
    <xdr:to>
      <xdr:col>3</xdr:col>
      <xdr:colOff>292100</xdr:colOff>
      <xdr:row>2</xdr:row>
      <xdr:rowOff>152400</xdr:rowOff>
    </xdr:to>
    <xdr:sp macro="" textlink="">
      <xdr:nvSpPr>
        <xdr:cNvPr id="5" name="正方形/長方形 4"/>
        <xdr:cNvSpPr/>
      </xdr:nvSpPr>
      <xdr:spPr>
        <a:xfrm>
          <a:off x="0" y="317500"/>
          <a:ext cx="1244600" cy="342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130&#31119;&#31049;&#37096;/013025&#39640;&#40802;&#20171;&#35703;&#35506;/03-1&#12288;&#39640;&#40802;&#20171;&#35703;&#35336;&#30011;&#25285;&#24403;/00.&#12507;&#12540;&#12512;&#12506;&#12540;&#12472;&#25522;&#36617;/&#25351;&#23450;&#38306;&#20418;&#27096;&#24335;/4.&#65288;&#20171;&#35703;&#20104;&#38450;&#65289;&#35469;&#30693;&#30151;&#23550;&#24540;&#22411;&#20849;&#21516;&#29983;&#27963;&#20171;&#35703;/x3.&#22793;&#26356;&#23626;&#65288;&#35469;&#30693;&#30151;&#23550;&#24540;&#22411;&#20849;&#21516;&#29983;&#27963;&#20171;&#35703;&#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第5号様式　変更届出書"/>
      <sheetName val="付表４"/>
      <sheetName val="認知症対応型共同生活介護(50人)"/>
      <sheetName val="認知症対応型共同生活介護（1枚用）"/>
      <sheetName val="シフト記号表（勤務時間帯）"/>
      <sheetName val="【記載例】認知症対応型共同生活介護"/>
      <sheetName val="【記載例】シフト記号表（勤務時間帯）"/>
      <sheetName val="記入方法"/>
      <sheetName val="プルダウン・リスト"/>
    </sheetNames>
    <sheetDataSet>
      <sheetData sheetId="0" refreshError="1"/>
      <sheetData sheetId="1" refreshError="1"/>
      <sheetData sheetId="2" refreshError="1"/>
      <sheetData sheetId="3" refreshError="1"/>
      <sheetData sheetId="4">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5" refreshError="1"/>
      <sheetData sheetId="6">
        <row r="6">
          <cell r="C6" t="str">
            <v>a</v>
          </cell>
        </row>
        <row r="7">
          <cell r="C7" t="str">
            <v>b</v>
          </cell>
        </row>
        <row r="8">
          <cell r="C8" t="str">
            <v>c</v>
          </cell>
        </row>
        <row r="9">
          <cell r="C9" t="str">
            <v>d</v>
          </cell>
        </row>
        <row r="10">
          <cell r="C10" t="str">
            <v>e</v>
          </cell>
        </row>
        <row r="11">
          <cell r="C11" t="str">
            <v>f</v>
          </cell>
        </row>
        <row r="12">
          <cell r="C12" t="str">
            <v>g</v>
          </cell>
        </row>
        <row r="13">
          <cell r="C13" t="str">
            <v>h</v>
          </cell>
        </row>
        <row r="14">
          <cell r="C14" t="str">
            <v>i</v>
          </cell>
        </row>
        <row r="15">
          <cell r="C15" t="str">
            <v>j</v>
          </cell>
        </row>
        <row r="16">
          <cell r="C16" t="str">
            <v>k</v>
          </cell>
        </row>
        <row r="17">
          <cell r="C17" t="str">
            <v>l</v>
          </cell>
        </row>
        <row r="18">
          <cell r="C18" t="str">
            <v>m</v>
          </cell>
        </row>
        <row r="19">
          <cell r="C19" t="str">
            <v>n</v>
          </cell>
        </row>
        <row r="20">
          <cell r="C20" t="str">
            <v>o</v>
          </cell>
        </row>
        <row r="21">
          <cell r="C21" t="str">
            <v>p</v>
          </cell>
        </row>
        <row r="22">
          <cell r="C22" t="str">
            <v>q</v>
          </cell>
        </row>
        <row r="23">
          <cell r="C23" t="str">
            <v>r</v>
          </cell>
        </row>
        <row r="24">
          <cell r="C24" t="str">
            <v>s</v>
          </cell>
        </row>
        <row r="25">
          <cell r="C25" t="str">
            <v>t</v>
          </cell>
        </row>
        <row r="26">
          <cell r="C26" t="str">
            <v>u</v>
          </cell>
        </row>
        <row r="27">
          <cell r="C27" t="str">
            <v>v</v>
          </cell>
        </row>
        <row r="28">
          <cell r="C28" t="str">
            <v>w</v>
          </cell>
        </row>
        <row r="29">
          <cell r="C29" t="str">
            <v>x</v>
          </cell>
        </row>
        <row r="30">
          <cell r="C30" t="str">
            <v>y</v>
          </cell>
        </row>
        <row r="31">
          <cell r="C31" t="str">
            <v>z</v>
          </cell>
        </row>
        <row r="32">
          <cell r="C32" t="str">
            <v>x</v>
          </cell>
        </row>
        <row r="33">
          <cell r="C33" t="str">
            <v>aa</v>
          </cell>
        </row>
        <row r="34">
          <cell r="C34" t="str">
            <v>ab</v>
          </cell>
        </row>
        <row r="35">
          <cell r="C35" t="str">
            <v>ac</v>
          </cell>
        </row>
        <row r="36">
          <cell r="C36" t="str">
            <v>ad</v>
          </cell>
        </row>
        <row r="37">
          <cell r="C37" t="str">
            <v>ae</v>
          </cell>
        </row>
        <row r="38">
          <cell r="C38" t="str">
            <v>af</v>
          </cell>
        </row>
        <row r="39">
          <cell r="C39" t="str">
            <v>ag</v>
          </cell>
        </row>
        <row r="40">
          <cell r="C40" t="str">
            <v>-</v>
          </cell>
        </row>
        <row r="41">
          <cell r="C41" t="str">
            <v>-</v>
          </cell>
        </row>
        <row r="42">
          <cell r="C42" t="str">
            <v>ah</v>
          </cell>
        </row>
        <row r="43">
          <cell r="C43" t="str">
            <v>-</v>
          </cell>
        </row>
        <row r="44">
          <cell r="C44" t="str">
            <v>-</v>
          </cell>
        </row>
        <row r="45">
          <cell r="C45" t="str">
            <v>ai</v>
          </cell>
        </row>
        <row r="46">
          <cell r="C46" t="str">
            <v>-</v>
          </cell>
        </row>
        <row r="47">
          <cell r="C47" t="str">
            <v>-</v>
          </cell>
        </row>
      </sheetData>
      <sheetData sheetId="7" refreshError="1"/>
      <sheetData sheetId="8">
        <row r="14">
          <cell r="C14" t="str">
            <v>管理者</v>
          </cell>
          <cell r="D14" t="str">
            <v>介護従業者</v>
          </cell>
          <cell r="E14" t="str">
            <v>計画作成担当者</v>
          </cell>
          <cell r="F14" t="str">
            <v>ー</v>
          </cell>
          <cell r="G14" t="str">
            <v>ー</v>
          </cell>
          <cell r="H14" t="str">
            <v>ー</v>
          </cell>
          <cell r="I14" t="str">
            <v>ー</v>
          </cell>
          <cell r="J14" t="str">
            <v>ー</v>
          </cell>
          <cell r="K14" t="str">
            <v>ー</v>
          </cell>
          <cell r="L14" t="str">
            <v>ー</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71"/>
  <sheetViews>
    <sheetView showGridLines="0" tabSelected="1" view="pageBreakPreview" zoomScaleNormal="100" zoomScaleSheetLayoutView="100" workbookViewId="0">
      <selection sqref="A1:I1"/>
    </sheetView>
  </sheetViews>
  <sheetFormatPr defaultRowHeight="12"/>
  <cols>
    <col min="1" max="16384" width="9" style="241"/>
  </cols>
  <sheetData>
    <row r="1" spans="1:9" ht="18.75" customHeight="1">
      <c r="A1" s="392" t="s">
        <v>296</v>
      </c>
      <c r="B1" s="392"/>
      <c r="C1" s="392"/>
      <c r="D1" s="392"/>
      <c r="E1" s="392"/>
      <c r="F1" s="392"/>
      <c r="G1" s="392"/>
      <c r="H1" s="392"/>
      <c r="I1" s="392"/>
    </row>
    <row r="3" spans="1:9" ht="15" customHeight="1">
      <c r="A3" s="393" t="s">
        <v>295</v>
      </c>
      <c r="B3" s="393"/>
      <c r="C3" s="393"/>
      <c r="D3" s="393"/>
      <c r="E3" s="393"/>
      <c r="F3" s="393"/>
      <c r="G3" s="393"/>
      <c r="H3" s="393"/>
      <c r="I3" s="393"/>
    </row>
    <row r="4" spans="1:9" ht="15" customHeight="1">
      <c r="A4" s="393"/>
      <c r="B4" s="393"/>
      <c r="C4" s="393"/>
      <c r="D4" s="393"/>
      <c r="E4" s="393"/>
      <c r="F4" s="393"/>
      <c r="G4" s="393"/>
      <c r="H4" s="393"/>
      <c r="I4" s="393"/>
    </row>
    <row r="5" spans="1:9" ht="15" customHeight="1">
      <c r="A5" s="393"/>
      <c r="B5" s="393"/>
      <c r="C5" s="393"/>
      <c r="D5" s="393"/>
      <c r="E5" s="393"/>
      <c r="F5" s="393"/>
      <c r="G5" s="393"/>
      <c r="H5" s="393"/>
      <c r="I5" s="393"/>
    </row>
    <row r="6" spans="1:9" ht="15" customHeight="1"/>
    <row r="7" spans="1:9" ht="15" customHeight="1">
      <c r="A7" s="250" t="s">
        <v>294</v>
      </c>
    </row>
    <row r="8" spans="1:9" ht="15" customHeight="1">
      <c r="A8" s="394" t="s">
        <v>261</v>
      </c>
      <c r="B8" s="394"/>
      <c r="C8" s="394"/>
      <c r="D8" s="394" t="s">
        <v>260</v>
      </c>
      <c r="E8" s="394"/>
      <c r="F8" s="394"/>
      <c r="G8" s="394"/>
      <c r="H8" s="394" t="s">
        <v>259</v>
      </c>
      <c r="I8" s="394"/>
    </row>
    <row r="9" spans="1:9" ht="15" customHeight="1">
      <c r="A9" s="394"/>
      <c r="B9" s="394"/>
      <c r="C9" s="394"/>
      <c r="D9" s="253" t="s">
        <v>258</v>
      </c>
      <c r="E9" s="394" t="s">
        <v>257</v>
      </c>
      <c r="F9" s="394"/>
      <c r="G9" s="394"/>
      <c r="H9" s="394"/>
      <c r="I9" s="394"/>
    </row>
    <row r="10" spans="1:9" ht="15" customHeight="1">
      <c r="A10" s="368" t="s">
        <v>293</v>
      </c>
      <c r="B10" s="368"/>
      <c r="C10" s="368"/>
      <c r="D10" s="389" t="s">
        <v>270</v>
      </c>
      <c r="E10" s="366" t="s">
        <v>292</v>
      </c>
      <c r="F10" s="366"/>
      <c r="G10" s="366"/>
      <c r="H10" s="366" t="s">
        <v>291</v>
      </c>
      <c r="I10" s="366"/>
    </row>
    <row r="11" spans="1:9" ht="15" customHeight="1">
      <c r="A11" s="368"/>
      <c r="B11" s="368"/>
      <c r="C11" s="368"/>
      <c r="D11" s="389"/>
      <c r="E11" s="366"/>
      <c r="F11" s="366"/>
      <c r="G11" s="366"/>
      <c r="H11" s="366"/>
      <c r="I11" s="366"/>
    </row>
    <row r="12" spans="1:9" ht="15" customHeight="1">
      <c r="A12" s="368"/>
      <c r="B12" s="368"/>
      <c r="C12" s="368"/>
      <c r="D12" s="389"/>
      <c r="E12" s="366"/>
      <c r="F12" s="366"/>
      <c r="G12" s="366"/>
      <c r="H12" s="366"/>
      <c r="I12" s="366"/>
    </row>
    <row r="13" spans="1:9" ht="15" customHeight="1">
      <c r="A13" s="368"/>
      <c r="B13" s="368"/>
      <c r="C13" s="368"/>
      <c r="D13" s="389"/>
      <c r="E13" s="366"/>
      <c r="F13" s="366"/>
      <c r="G13" s="366"/>
      <c r="H13" s="366"/>
      <c r="I13" s="366"/>
    </row>
    <row r="14" spans="1:9" ht="15" customHeight="1">
      <c r="A14" s="368"/>
      <c r="B14" s="368"/>
      <c r="C14" s="368"/>
      <c r="D14" s="389"/>
      <c r="E14" s="366"/>
      <c r="F14" s="366"/>
      <c r="G14" s="366"/>
      <c r="H14" s="366"/>
      <c r="I14" s="366"/>
    </row>
    <row r="15" spans="1:9" ht="15" customHeight="1">
      <c r="A15" s="368" t="s">
        <v>290</v>
      </c>
      <c r="B15" s="368"/>
      <c r="C15" s="368"/>
      <c r="D15" s="389"/>
      <c r="E15" s="391" t="s">
        <v>289</v>
      </c>
      <c r="F15" s="391"/>
      <c r="G15" s="391"/>
      <c r="H15" s="390"/>
      <c r="I15" s="390"/>
    </row>
    <row r="16" spans="1:9" ht="15" customHeight="1">
      <c r="A16" s="368" t="s">
        <v>288</v>
      </c>
      <c r="B16" s="368"/>
      <c r="C16" s="368"/>
      <c r="D16" s="389"/>
      <c r="E16" s="391"/>
      <c r="F16" s="391"/>
      <c r="G16" s="391"/>
      <c r="H16" s="390"/>
      <c r="I16" s="390"/>
    </row>
    <row r="17" spans="1:9" ht="15" customHeight="1">
      <c r="A17" s="366" t="s">
        <v>287</v>
      </c>
      <c r="B17" s="366"/>
      <c r="C17" s="366"/>
      <c r="D17" s="389"/>
      <c r="E17" s="366" t="s">
        <v>286</v>
      </c>
      <c r="F17" s="366"/>
      <c r="G17" s="366"/>
      <c r="H17" s="366" t="s">
        <v>285</v>
      </c>
      <c r="I17" s="366"/>
    </row>
    <row r="18" spans="1:9" ht="15" customHeight="1">
      <c r="A18" s="366"/>
      <c r="B18" s="366"/>
      <c r="C18" s="366"/>
      <c r="D18" s="389"/>
      <c r="E18" s="366"/>
      <c r="F18" s="366"/>
      <c r="G18" s="366"/>
      <c r="H18" s="366"/>
      <c r="I18" s="366"/>
    </row>
    <row r="19" spans="1:9" ht="15" customHeight="1">
      <c r="A19" s="366"/>
      <c r="B19" s="366"/>
      <c r="C19" s="366"/>
      <c r="D19" s="389"/>
      <c r="E19" s="366"/>
      <c r="F19" s="366"/>
      <c r="G19" s="366"/>
      <c r="H19" s="366"/>
      <c r="I19" s="366"/>
    </row>
    <row r="20" spans="1:9" ht="15" customHeight="1">
      <c r="A20" s="366"/>
      <c r="B20" s="366"/>
      <c r="C20" s="366"/>
      <c r="D20" s="389"/>
      <c r="E20" s="366"/>
      <c r="F20" s="366"/>
      <c r="G20" s="366"/>
      <c r="H20" s="366"/>
      <c r="I20" s="366"/>
    </row>
    <row r="21" spans="1:9" ht="15" customHeight="1">
      <c r="A21" s="366"/>
      <c r="B21" s="366"/>
      <c r="C21" s="366"/>
      <c r="D21" s="389"/>
      <c r="E21" s="366"/>
      <c r="F21" s="366"/>
      <c r="G21" s="366"/>
      <c r="H21" s="366"/>
      <c r="I21" s="366"/>
    </row>
    <row r="22" spans="1:9" ht="15" customHeight="1"/>
    <row r="23" spans="1:9" ht="15" customHeight="1">
      <c r="A23" s="252" t="s">
        <v>284</v>
      </c>
      <c r="B23" s="251"/>
      <c r="C23" s="251"/>
      <c r="D23" s="251"/>
      <c r="E23" s="251"/>
      <c r="F23" s="251"/>
      <c r="G23" s="251"/>
      <c r="H23" s="251"/>
      <c r="I23" s="251"/>
    </row>
    <row r="24" spans="1:9" ht="15" customHeight="1">
      <c r="A24" s="388" t="s">
        <v>261</v>
      </c>
      <c r="B24" s="388"/>
      <c r="C24" s="388"/>
      <c r="D24" s="388" t="s">
        <v>260</v>
      </c>
      <c r="E24" s="388"/>
      <c r="F24" s="388"/>
      <c r="G24" s="388"/>
      <c r="H24" s="388" t="s">
        <v>259</v>
      </c>
      <c r="I24" s="388"/>
    </row>
    <row r="25" spans="1:9" ht="15" customHeight="1">
      <c r="A25" s="388"/>
      <c r="B25" s="388"/>
      <c r="C25" s="388"/>
      <c r="D25" s="249" t="s">
        <v>258</v>
      </c>
      <c r="E25" s="388" t="s">
        <v>257</v>
      </c>
      <c r="F25" s="388"/>
      <c r="G25" s="388"/>
      <c r="H25" s="388"/>
      <c r="I25" s="388"/>
    </row>
    <row r="26" spans="1:9" ht="15" customHeight="1">
      <c r="A26" s="379" t="s">
        <v>283</v>
      </c>
      <c r="B26" s="380"/>
      <c r="C26" s="381"/>
      <c r="D26" s="369" t="s">
        <v>270</v>
      </c>
      <c r="E26" s="370" t="s">
        <v>282</v>
      </c>
      <c r="F26" s="376"/>
      <c r="G26" s="371"/>
      <c r="H26" s="370" t="s">
        <v>281</v>
      </c>
      <c r="I26" s="371"/>
    </row>
    <row r="27" spans="1:9" ht="15" customHeight="1">
      <c r="A27" s="382"/>
      <c r="B27" s="383"/>
      <c r="C27" s="384"/>
      <c r="D27" s="369"/>
      <c r="E27" s="372"/>
      <c r="F27" s="377"/>
      <c r="G27" s="373"/>
      <c r="H27" s="372"/>
      <c r="I27" s="373"/>
    </row>
    <row r="28" spans="1:9" ht="15" customHeight="1">
      <c r="A28" s="382"/>
      <c r="B28" s="383"/>
      <c r="C28" s="384"/>
      <c r="D28" s="369"/>
      <c r="E28" s="372"/>
      <c r="F28" s="377"/>
      <c r="G28" s="373"/>
      <c r="H28" s="372"/>
      <c r="I28" s="373"/>
    </row>
    <row r="29" spans="1:9" ht="15" customHeight="1">
      <c r="A29" s="382"/>
      <c r="B29" s="383"/>
      <c r="C29" s="384"/>
      <c r="D29" s="369"/>
      <c r="E29" s="372"/>
      <c r="F29" s="377"/>
      <c r="G29" s="373"/>
      <c r="H29" s="372"/>
      <c r="I29" s="373"/>
    </row>
    <row r="30" spans="1:9" ht="15" customHeight="1">
      <c r="A30" s="382"/>
      <c r="B30" s="383"/>
      <c r="C30" s="384"/>
      <c r="D30" s="369"/>
      <c r="E30" s="372"/>
      <c r="F30" s="377"/>
      <c r="G30" s="373"/>
      <c r="H30" s="372"/>
      <c r="I30" s="373"/>
    </row>
    <row r="31" spans="1:9" ht="15" customHeight="1">
      <c r="A31" s="385"/>
      <c r="B31" s="386"/>
      <c r="C31" s="387"/>
      <c r="D31" s="369"/>
      <c r="E31" s="374"/>
      <c r="F31" s="378"/>
      <c r="G31" s="375"/>
      <c r="H31" s="374"/>
      <c r="I31" s="375"/>
    </row>
    <row r="32" spans="1:9" ht="15" customHeight="1">
      <c r="A32" s="364" t="s">
        <v>280</v>
      </c>
      <c r="B32" s="364"/>
      <c r="C32" s="364"/>
      <c r="D32" s="369"/>
      <c r="E32" s="365"/>
      <c r="F32" s="365"/>
      <c r="G32" s="365"/>
      <c r="H32" s="364" t="s">
        <v>279</v>
      </c>
      <c r="I32" s="364"/>
    </row>
    <row r="33" spans="1:9" ht="15" customHeight="1">
      <c r="A33" s="364"/>
      <c r="B33" s="364"/>
      <c r="C33" s="364"/>
      <c r="D33" s="369"/>
      <c r="E33" s="365"/>
      <c r="F33" s="365"/>
      <c r="G33" s="365"/>
      <c r="H33" s="364"/>
      <c r="I33" s="364"/>
    </row>
    <row r="34" spans="1:9" ht="15" customHeight="1">
      <c r="A34" s="364"/>
      <c r="B34" s="364"/>
      <c r="C34" s="364"/>
      <c r="D34" s="369"/>
      <c r="E34" s="365"/>
      <c r="F34" s="365"/>
      <c r="G34" s="365"/>
      <c r="H34" s="364"/>
      <c r="I34" s="364"/>
    </row>
    <row r="35" spans="1:9" ht="15" customHeight="1">
      <c r="A35" s="364"/>
      <c r="B35" s="364"/>
      <c r="C35" s="364"/>
      <c r="D35" s="369"/>
      <c r="E35" s="365"/>
      <c r="F35" s="365"/>
      <c r="G35" s="365"/>
      <c r="H35" s="364"/>
      <c r="I35" s="364"/>
    </row>
    <row r="36" spans="1:9" ht="15" customHeight="1">
      <c r="A36" s="365" t="s">
        <v>278</v>
      </c>
      <c r="B36" s="365"/>
      <c r="C36" s="365"/>
      <c r="D36" s="369"/>
      <c r="E36" s="365"/>
      <c r="F36" s="365"/>
      <c r="G36" s="365"/>
      <c r="H36" s="364" t="s">
        <v>277</v>
      </c>
      <c r="I36" s="364"/>
    </row>
    <row r="37" spans="1:9" ht="15" customHeight="1">
      <c r="A37" s="365"/>
      <c r="B37" s="365"/>
      <c r="C37" s="365"/>
      <c r="D37" s="369"/>
      <c r="E37" s="365"/>
      <c r="F37" s="365"/>
      <c r="G37" s="365"/>
      <c r="H37" s="364"/>
      <c r="I37" s="364"/>
    </row>
    <row r="38" spans="1:9" ht="15" customHeight="1">
      <c r="A38" s="365"/>
      <c r="B38" s="365"/>
      <c r="C38" s="365"/>
      <c r="D38" s="369"/>
      <c r="E38" s="365"/>
      <c r="F38" s="365"/>
      <c r="G38" s="365"/>
      <c r="H38" s="364"/>
      <c r="I38" s="364"/>
    </row>
    <row r="39" spans="1:9" ht="15" customHeight="1">
      <c r="A39" s="365"/>
      <c r="B39" s="365"/>
      <c r="C39" s="365"/>
      <c r="D39" s="369"/>
      <c r="E39" s="365"/>
      <c r="F39" s="365"/>
      <c r="G39" s="365"/>
      <c r="H39" s="364"/>
      <c r="I39" s="364"/>
    </row>
    <row r="40" spans="1:9" ht="15" customHeight="1">
      <c r="A40" s="368" t="s">
        <v>276</v>
      </c>
      <c r="B40" s="368"/>
      <c r="C40" s="368"/>
      <c r="D40" s="369"/>
      <c r="E40" s="367" t="s">
        <v>275</v>
      </c>
      <c r="F40" s="367"/>
      <c r="G40" s="367"/>
      <c r="H40" s="366" t="s">
        <v>274</v>
      </c>
      <c r="I40" s="366"/>
    </row>
    <row r="41" spans="1:9" ht="15" customHeight="1">
      <c r="A41" s="368"/>
      <c r="B41" s="368"/>
      <c r="C41" s="368"/>
      <c r="D41" s="369"/>
      <c r="E41" s="367"/>
      <c r="F41" s="367"/>
      <c r="G41" s="367"/>
      <c r="H41" s="366"/>
      <c r="I41" s="366"/>
    </row>
    <row r="42" spans="1:9" ht="15" customHeight="1">
      <c r="A42" s="368"/>
      <c r="B42" s="368"/>
      <c r="C42" s="368"/>
      <c r="D42" s="369"/>
      <c r="E42" s="367"/>
      <c r="F42" s="367"/>
      <c r="G42" s="367"/>
      <c r="H42" s="366"/>
      <c r="I42" s="366"/>
    </row>
    <row r="43" spans="1:9" ht="15" customHeight="1">
      <c r="A43" s="368"/>
      <c r="B43" s="368"/>
      <c r="C43" s="368"/>
      <c r="D43" s="369"/>
      <c r="E43" s="367"/>
      <c r="F43" s="367"/>
      <c r="G43" s="367"/>
      <c r="H43" s="366"/>
      <c r="I43" s="366"/>
    </row>
    <row r="44" spans="1:9" ht="15" customHeight="1">
      <c r="A44" s="368"/>
      <c r="B44" s="368"/>
      <c r="C44" s="368"/>
      <c r="D44" s="369"/>
      <c r="E44" s="367"/>
      <c r="F44" s="367"/>
      <c r="G44" s="367"/>
      <c r="H44" s="366"/>
      <c r="I44" s="366"/>
    </row>
    <row r="45" spans="1:9" ht="30.75" customHeight="1">
      <c r="A45" s="363" t="s">
        <v>273</v>
      </c>
      <c r="B45" s="363"/>
      <c r="C45" s="363"/>
      <c r="D45" s="363"/>
      <c r="E45" s="363"/>
      <c r="F45" s="363"/>
      <c r="G45" s="363"/>
      <c r="H45" s="363"/>
      <c r="I45" s="363"/>
    </row>
    <row r="46" spans="1:9" ht="15" customHeight="1">
      <c r="D46" s="251"/>
    </row>
    <row r="47" spans="1:9" ht="15" customHeight="1">
      <c r="A47" s="250" t="s">
        <v>272</v>
      </c>
    </row>
    <row r="48" spans="1:9" ht="15" customHeight="1">
      <c r="A48" s="388" t="s">
        <v>261</v>
      </c>
      <c r="B48" s="388"/>
      <c r="C48" s="388"/>
      <c r="D48" s="388" t="s">
        <v>260</v>
      </c>
      <c r="E48" s="388"/>
      <c r="F48" s="388"/>
      <c r="G48" s="388"/>
      <c r="H48" s="388" t="s">
        <v>259</v>
      </c>
      <c r="I48" s="388"/>
    </row>
    <row r="49" spans="1:9" ht="15" customHeight="1">
      <c r="A49" s="388"/>
      <c r="B49" s="388"/>
      <c r="C49" s="388"/>
      <c r="D49" s="249" t="s">
        <v>258</v>
      </c>
      <c r="E49" s="388" t="s">
        <v>257</v>
      </c>
      <c r="F49" s="388"/>
      <c r="G49" s="388"/>
      <c r="H49" s="388"/>
      <c r="I49" s="388"/>
    </row>
    <row r="50" spans="1:9" ht="15" customHeight="1">
      <c r="A50" s="397" t="s">
        <v>271</v>
      </c>
      <c r="B50" s="398"/>
      <c r="C50" s="399"/>
      <c r="D50" s="389" t="s">
        <v>270</v>
      </c>
      <c r="E50" s="366" t="s">
        <v>269</v>
      </c>
      <c r="F50" s="366"/>
      <c r="G50" s="366"/>
      <c r="H50" s="396" t="s">
        <v>268</v>
      </c>
      <c r="I50" s="396"/>
    </row>
    <row r="51" spans="1:9" ht="15" customHeight="1">
      <c r="A51" s="400"/>
      <c r="B51" s="401"/>
      <c r="C51" s="402"/>
      <c r="D51" s="389"/>
      <c r="E51" s="366"/>
      <c r="F51" s="366"/>
      <c r="G51" s="366"/>
      <c r="H51" s="396"/>
      <c r="I51" s="396"/>
    </row>
    <row r="52" spans="1:9" ht="15" customHeight="1">
      <c r="A52" s="400"/>
      <c r="B52" s="401"/>
      <c r="C52" s="402"/>
      <c r="D52" s="389"/>
      <c r="E52" s="366"/>
      <c r="F52" s="366"/>
      <c r="G52" s="366"/>
      <c r="H52" s="396"/>
      <c r="I52" s="396"/>
    </row>
    <row r="53" spans="1:9" ht="15" customHeight="1">
      <c r="A53" s="403"/>
      <c r="B53" s="404"/>
      <c r="C53" s="405"/>
      <c r="D53" s="389"/>
      <c r="E53" s="366"/>
      <c r="F53" s="366"/>
      <c r="G53" s="366"/>
      <c r="H53" s="396"/>
      <c r="I53" s="396"/>
    </row>
    <row r="54" spans="1:9" ht="15" customHeight="1">
      <c r="A54" s="368" t="s">
        <v>267</v>
      </c>
      <c r="B54" s="368"/>
      <c r="C54" s="368"/>
      <c r="D54" s="389"/>
      <c r="E54" s="366"/>
      <c r="F54" s="366"/>
      <c r="G54" s="366"/>
      <c r="H54" s="396"/>
      <c r="I54" s="396"/>
    </row>
    <row r="55" spans="1:9" ht="15" customHeight="1">
      <c r="A55" s="368" t="s">
        <v>266</v>
      </c>
      <c r="B55" s="368"/>
      <c r="C55" s="368"/>
      <c r="D55" s="389"/>
      <c r="E55" s="366" t="s">
        <v>265</v>
      </c>
      <c r="F55" s="366"/>
      <c r="G55" s="366"/>
      <c r="H55" s="390"/>
      <c r="I55" s="390"/>
    </row>
    <row r="56" spans="1:9" ht="15" customHeight="1">
      <c r="A56" s="368"/>
      <c r="B56" s="368"/>
      <c r="C56" s="368"/>
      <c r="D56" s="389"/>
      <c r="E56" s="366"/>
      <c r="F56" s="366"/>
      <c r="G56" s="366"/>
      <c r="H56" s="390"/>
      <c r="I56" s="390"/>
    </row>
    <row r="57" spans="1:9" ht="15" customHeight="1">
      <c r="A57" s="366" t="s">
        <v>264</v>
      </c>
      <c r="B57" s="366"/>
      <c r="C57" s="366"/>
      <c r="D57" s="389"/>
      <c r="E57" s="366" t="s">
        <v>263</v>
      </c>
      <c r="F57" s="366"/>
      <c r="G57" s="366"/>
      <c r="H57" s="390"/>
      <c r="I57" s="390"/>
    </row>
    <row r="58" spans="1:9" ht="15" customHeight="1">
      <c r="A58" s="366"/>
      <c r="B58" s="366"/>
      <c r="C58" s="366"/>
      <c r="D58" s="389"/>
      <c r="E58" s="366"/>
      <c r="F58" s="366"/>
      <c r="G58" s="366"/>
      <c r="H58" s="390"/>
      <c r="I58" s="390"/>
    </row>
    <row r="59" spans="1:9" ht="15" customHeight="1"/>
    <row r="60" spans="1:9" ht="15" customHeight="1">
      <c r="A60" s="248" t="s">
        <v>262</v>
      </c>
      <c r="B60" s="247"/>
      <c r="C60" s="247"/>
      <c r="D60" s="247"/>
      <c r="E60" s="247"/>
      <c r="F60" s="247"/>
      <c r="G60" s="247"/>
      <c r="H60" s="247"/>
      <c r="I60" s="247"/>
    </row>
    <row r="61" spans="1:9" ht="15" customHeight="1">
      <c r="A61" s="395" t="s">
        <v>261</v>
      </c>
      <c r="B61" s="395"/>
      <c r="C61" s="395"/>
      <c r="D61" s="395" t="s">
        <v>260</v>
      </c>
      <c r="E61" s="395"/>
      <c r="F61" s="395"/>
      <c r="G61" s="395"/>
      <c r="H61" s="395" t="s">
        <v>259</v>
      </c>
      <c r="I61" s="395"/>
    </row>
    <row r="62" spans="1:9" ht="15" customHeight="1">
      <c r="A62" s="395"/>
      <c r="B62" s="395"/>
      <c r="C62" s="395"/>
      <c r="D62" s="246" t="s">
        <v>258</v>
      </c>
      <c r="E62" s="395" t="s">
        <v>257</v>
      </c>
      <c r="F62" s="395"/>
      <c r="G62" s="395"/>
      <c r="H62" s="395"/>
      <c r="I62" s="395"/>
    </row>
    <row r="63" spans="1:9" ht="15" customHeight="1">
      <c r="A63" s="368" t="s">
        <v>256</v>
      </c>
      <c r="B63" s="368"/>
      <c r="C63" s="368"/>
      <c r="D63" s="390" t="s">
        <v>255</v>
      </c>
      <c r="E63" s="406" t="s">
        <v>254</v>
      </c>
      <c r="F63" s="407"/>
      <c r="G63" s="408"/>
      <c r="H63" s="390"/>
      <c r="I63" s="390"/>
    </row>
    <row r="64" spans="1:9" ht="15" customHeight="1">
      <c r="A64" s="368"/>
      <c r="B64" s="368"/>
      <c r="C64" s="368"/>
      <c r="D64" s="390"/>
      <c r="E64" s="409"/>
      <c r="F64" s="410"/>
      <c r="G64" s="411"/>
      <c r="H64" s="390"/>
      <c r="I64" s="390"/>
    </row>
    <row r="65" spans="1:9" ht="15" customHeight="1">
      <c r="A65" s="368"/>
      <c r="B65" s="368"/>
      <c r="C65" s="368"/>
      <c r="D65" s="390"/>
      <c r="E65" s="409"/>
      <c r="F65" s="410"/>
      <c r="G65" s="411"/>
      <c r="H65" s="390"/>
      <c r="I65" s="390"/>
    </row>
    <row r="66" spans="1:9" ht="15" customHeight="1">
      <c r="A66" s="366" t="s">
        <v>253</v>
      </c>
      <c r="B66" s="368"/>
      <c r="C66" s="368"/>
      <c r="D66" s="390"/>
      <c r="E66" s="409"/>
      <c r="F66" s="410"/>
      <c r="G66" s="411"/>
      <c r="H66" s="415"/>
      <c r="I66" s="415"/>
    </row>
    <row r="67" spans="1:9" ht="15" customHeight="1">
      <c r="A67" s="368"/>
      <c r="B67" s="368"/>
      <c r="C67" s="368"/>
      <c r="D67" s="390"/>
      <c r="E67" s="409"/>
      <c r="F67" s="410"/>
      <c r="G67" s="411"/>
      <c r="H67" s="415"/>
      <c r="I67" s="415"/>
    </row>
    <row r="68" spans="1:9" ht="15" customHeight="1">
      <c r="A68" s="368"/>
      <c r="B68" s="368"/>
      <c r="C68" s="368"/>
      <c r="D68" s="390"/>
      <c r="E68" s="412"/>
      <c r="F68" s="413"/>
      <c r="G68" s="414"/>
      <c r="H68" s="415"/>
      <c r="I68" s="415"/>
    </row>
    <row r="69" spans="1:9">
      <c r="A69" s="245"/>
      <c r="B69" s="245"/>
      <c r="C69" s="245"/>
      <c r="D69" s="244"/>
      <c r="E69" s="243"/>
      <c r="F69" s="243"/>
      <c r="G69" s="243"/>
      <c r="H69" s="242"/>
      <c r="I69" s="242"/>
    </row>
    <row r="70" spans="1:9">
      <c r="H70" s="242"/>
      <c r="I70" s="242"/>
    </row>
    <row r="71" spans="1:9">
      <c r="H71" s="242"/>
      <c r="I71" s="242"/>
    </row>
  </sheetData>
  <mergeCells count="61">
    <mergeCell ref="H55:I56"/>
    <mergeCell ref="A57:C58"/>
    <mergeCell ref="E57:G58"/>
    <mergeCell ref="A63:C65"/>
    <mergeCell ref="D63:D68"/>
    <mergeCell ref="E63:G68"/>
    <mergeCell ref="H63:I65"/>
    <mergeCell ref="A66:C68"/>
    <mergeCell ref="H66:I68"/>
    <mergeCell ref="A61:C62"/>
    <mergeCell ref="D61:G61"/>
    <mergeCell ref="H61:I62"/>
    <mergeCell ref="E62:G62"/>
    <mergeCell ref="A48:C49"/>
    <mergeCell ref="D48:G48"/>
    <mergeCell ref="H48:I49"/>
    <mergeCell ref="E49:G49"/>
    <mergeCell ref="A54:C54"/>
    <mergeCell ref="E50:G54"/>
    <mergeCell ref="H50:I54"/>
    <mergeCell ref="A50:C53"/>
    <mergeCell ref="D50:D58"/>
    <mergeCell ref="H57:I58"/>
    <mergeCell ref="E55:G56"/>
    <mergeCell ref="A55:C56"/>
    <mergeCell ref="A1:I1"/>
    <mergeCell ref="A3:I5"/>
    <mergeCell ref="A8:C9"/>
    <mergeCell ref="D8:G8"/>
    <mergeCell ref="H8:I9"/>
    <mergeCell ref="E9:G9"/>
    <mergeCell ref="A24:C25"/>
    <mergeCell ref="D24:G24"/>
    <mergeCell ref="H24:I25"/>
    <mergeCell ref="E25:G25"/>
    <mergeCell ref="H17:I21"/>
    <mergeCell ref="E17:G21"/>
    <mergeCell ref="A17:C21"/>
    <mergeCell ref="D10:D21"/>
    <mergeCell ref="A16:C16"/>
    <mergeCell ref="H16:I16"/>
    <mergeCell ref="A10:C14"/>
    <mergeCell ref="E10:G14"/>
    <mergeCell ref="H10:I14"/>
    <mergeCell ref="A15:C15"/>
    <mergeCell ref="H15:I15"/>
    <mergeCell ref="E15:G16"/>
    <mergeCell ref="A45:I45"/>
    <mergeCell ref="H36:I39"/>
    <mergeCell ref="E36:G39"/>
    <mergeCell ref="A36:C39"/>
    <mergeCell ref="H40:I44"/>
    <mergeCell ref="E40:G44"/>
    <mergeCell ref="A40:C44"/>
    <mergeCell ref="D26:D44"/>
    <mergeCell ref="H32:I35"/>
    <mergeCell ref="E32:G35"/>
    <mergeCell ref="A32:C35"/>
    <mergeCell ref="H26:I31"/>
    <mergeCell ref="E26:G31"/>
    <mergeCell ref="A26:C31"/>
  </mergeCells>
  <phoneticPr fontId="2"/>
  <printOptions horizontalCentered="1"/>
  <pageMargins left="0.70866141732283472" right="0.70866141732283472" top="0.74803149606299213" bottom="0.74803149606299213" header="0.31496062992125984" footer="0.31496062992125984"/>
  <pageSetup paperSize="9" scale="95" orientation="portrait" r:id="rId1"/>
  <rowBreaks count="1" manualBreakCount="1">
    <brk id="58" max="8"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8"/>
  <sheetViews>
    <sheetView view="pageBreakPreview" zoomScaleNormal="100" zoomScaleSheetLayoutView="100" workbookViewId="0">
      <selection activeCell="T16" sqref="T16"/>
    </sheetView>
  </sheetViews>
  <sheetFormatPr defaultColWidth="6.625" defaultRowHeight="18.75"/>
  <cols>
    <col min="1" max="1" width="3.75" style="275" customWidth="1"/>
    <col min="2" max="2" width="2.5" style="275" customWidth="1"/>
    <col min="3" max="3" width="6.625" style="275" customWidth="1"/>
    <col min="4" max="4" width="10.875" style="275" customWidth="1"/>
    <col min="5" max="5" width="1" style="275" customWidth="1"/>
    <col min="6" max="6" width="6.5" style="275" customWidth="1"/>
    <col min="7" max="7" width="1.5" style="275" customWidth="1"/>
    <col min="8" max="8" width="6" style="275" customWidth="1"/>
    <col min="9" max="9" width="3.625" style="275" customWidth="1"/>
    <col min="10" max="10" width="7.75" style="275" customWidth="1"/>
    <col min="11" max="11" width="2.875" style="275" customWidth="1"/>
    <col min="12" max="12" width="7.375" style="275" customWidth="1"/>
    <col min="13" max="13" width="10.625" style="275" customWidth="1"/>
    <col min="14" max="16384" width="6.625" style="275"/>
  </cols>
  <sheetData>
    <row r="1" spans="1:13" ht="17.649999999999999" customHeight="1">
      <c r="A1" s="281" t="s">
        <v>370</v>
      </c>
    </row>
    <row r="2" spans="1:13" ht="17.649999999999999" customHeight="1">
      <c r="A2" s="281"/>
    </row>
    <row r="3" spans="1:13" ht="22.5" customHeight="1" thickBot="1">
      <c r="A3" s="804" t="s">
        <v>369</v>
      </c>
      <c r="B3" s="804"/>
      <c r="C3" s="804"/>
      <c r="D3" s="804"/>
      <c r="E3" s="804"/>
      <c r="F3" s="804"/>
      <c r="G3" s="804"/>
      <c r="H3" s="804"/>
      <c r="I3" s="804"/>
      <c r="J3" s="804"/>
      <c r="K3" s="804"/>
      <c r="L3" s="804"/>
      <c r="M3" s="804"/>
    </row>
    <row r="4" spans="1:13" ht="22.5" customHeight="1">
      <c r="A4" s="777" t="s">
        <v>368</v>
      </c>
      <c r="B4" s="778"/>
      <c r="C4" s="778"/>
      <c r="D4" s="778"/>
      <c r="E4" s="779"/>
      <c r="F4" s="780"/>
      <c r="G4" s="781"/>
      <c r="H4" s="781"/>
      <c r="I4" s="781"/>
      <c r="J4" s="781"/>
      <c r="K4" s="781"/>
      <c r="L4" s="781"/>
      <c r="M4" s="782"/>
    </row>
    <row r="5" spans="1:13" ht="21.4" customHeight="1">
      <c r="A5" s="783" t="s">
        <v>367</v>
      </c>
      <c r="B5" s="784"/>
      <c r="C5" s="813"/>
      <c r="D5" s="814"/>
      <c r="E5" s="814"/>
      <c r="F5" s="814"/>
      <c r="G5" s="814"/>
      <c r="H5" s="785" t="s">
        <v>345</v>
      </c>
      <c r="I5" s="786"/>
      <c r="J5" s="805" t="s">
        <v>366</v>
      </c>
      <c r="K5" s="806"/>
      <c r="L5" s="806"/>
      <c r="M5" s="807"/>
    </row>
    <row r="6" spans="1:13" ht="27.6" customHeight="1">
      <c r="A6" s="789" t="s">
        <v>346</v>
      </c>
      <c r="B6" s="788"/>
      <c r="C6" s="811"/>
      <c r="D6" s="812"/>
      <c r="E6" s="812"/>
      <c r="F6" s="812"/>
      <c r="G6" s="812"/>
      <c r="H6" s="787"/>
      <c r="I6" s="788"/>
      <c r="J6" s="808"/>
      <c r="K6" s="809"/>
      <c r="L6" s="809"/>
      <c r="M6" s="810"/>
    </row>
    <row r="7" spans="1:13" ht="16.149999999999999" customHeight="1">
      <c r="A7" s="772" t="s">
        <v>365</v>
      </c>
      <c r="B7" s="773"/>
      <c r="C7" s="773"/>
      <c r="D7" s="773"/>
      <c r="E7" s="773"/>
      <c r="F7" s="773"/>
      <c r="G7" s="773"/>
      <c r="H7" s="773"/>
      <c r="I7" s="773"/>
      <c r="J7" s="773"/>
      <c r="K7" s="773"/>
      <c r="L7" s="773"/>
      <c r="M7" s="774"/>
    </row>
    <row r="8" spans="1:13" ht="16.149999999999999" customHeight="1">
      <c r="A8" s="769" t="s">
        <v>364</v>
      </c>
      <c r="B8" s="770"/>
      <c r="C8" s="770"/>
      <c r="D8" s="771"/>
      <c r="E8" s="775" t="s">
        <v>363</v>
      </c>
      <c r="F8" s="773"/>
      <c r="G8" s="773"/>
      <c r="H8" s="773"/>
      <c r="I8" s="773"/>
      <c r="J8" s="773"/>
      <c r="K8" s="776"/>
      <c r="L8" s="775" t="s">
        <v>362</v>
      </c>
      <c r="M8" s="774"/>
    </row>
    <row r="9" spans="1:13" ht="18.75" customHeight="1">
      <c r="A9" s="790"/>
      <c r="B9" s="791"/>
      <c r="C9" s="791"/>
      <c r="D9" s="792"/>
      <c r="E9" s="793"/>
      <c r="F9" s="791"/>
      <c r="G9" s="791"/>
      <c r="H9" s="791"/>
      <c r="I9" s="791"/>
      <c r="J9" s="791"/>
      <c r="K9" s="792"/>
      <c r="L9" s="794"/>
      <c r="M9" s="795"/>
    </row>
    <row r="10" spans="1:13" ht="18.75" customHeight="1">
      <c r="A10" s="796"/>
      <c r="B10" s="797"/>
      <c r="C10" s="797"/>
      <c r="D10" s="798"/>
      <c r="E10" s="799"/>
      <c r="F10" s="797"/>
      <c r="G10" s="797"/>
      <c r="H10" s="797"/>
      <c r="I10" s="797"/>
      <c r="J10" s="797"/>
      <c r="K10" s="798"/>
      <c r="L10" s="800"/>
      <c r="M10" s="801"/>
    </row>
    <row r="11" spans="1:13" ht="18.75" customHeight="1">
      <c r="A11" s="796"/>
      <c r="B11" s="797"/>
      <c r="C11" s="797"/>
      <c r="D11" s="798"/>
      <c r="E11" s="799"/>
      <c r="F11" s="797"/>
      <c r="G11" s="797"/>
      <c r="H11" s="797"/>
      <c r="I11" s="797"/>
      <c r="J11" s="797"/>
      <c r="K11" s="798"/>
      <c r="L11" s="800"/>
      <c r="M11" s="801"/>
    </row>
    <row r="12" spans="1:13" ht="18.75" customHeight="1">
      <c r="A12" s="796"/>
      <c r="B12" s="797"/>
      <c r="C12" s="797"/>
      <c r="D12" s="798"/>
      <c r="E12" s="799"/>
      <c r="F12" s="797"/>
      <c r="G12" s="797"/>
      <c r="H12" s="797"/>
      <c r="I12" s="797"/>
      <c r="J12" s="797"/>
      <c r="K12" s="798"/>
      <c r="L12" s="800"/>
      <c r="M12" s="801"/>
    </row>
    <row r="13" spans="1:13" ht="18.75" customHeight="1">
      <c r="A13" s="796"/>
      <c r="B13" s="797"/>
      <c r="C13" s="797"/>
      <c r="D13" s="798"/>
      <c r="E13" s="799"/>
      <c r="F13" s="797"/>
      <c r="G13" s="797"/>
      <c r="H13" s="797"/>
      <c r="I13" s="797"/>
      <c r="J13" s="797"/>
      <c r="K13" s="798"/>
      <c r="L13" s="800"/>
      <c r="M13" s="801"/>
    </row>
    <row r="14" spans="1:13" ht="18.75" customHeight="1">
      <c r="A14" s="796"/>
      <c r="B14" s="797"/>
      <c r="C14" s="797"/>
      <c r="D14" s="798"/>
      <c r="E14" s="799"/>
      <c r="F14" s="797"/>
      <c r="G14" s="797"/>
      <c r="H14" s="797"/>
      <c r="I14" s="797"/>
      <c r="J14" s="797"/>
      <c r="K14" s="798"/>
      <c r="L14" s="800"/>
      <c r="M14" s="801"/>
    </row>
    <row r="15" spans="1:13" ht="18.75" customHeight="1">
      <c r="A15" s="796"/>
      <c r="B15" s="797"/>
      <c r="C15" s="797"/>
      <c r="D15" s="798"/>
      <c r="E15" s="799"/>
      <c r="F15" s="797"/>
      <c r="G15" s="797"/>
      <c r="H15" s="797"/>
      <c r="I15" s="797"/>
      <c r="J15" s="797"/>
      <c r="K15" s="798"/>
      <c r="L15" s="800"/>
      <c r="M15" s="801"/>
    </row>
    <row r="16" spans="1:13" ht="18.75" customHeight="1">
      <c r="A16" s="796"/>
      <c r="B16" s="797"/>
      <c r="C16" s="797"/>
      <c r="D16" s="798"/>
      <c r="E16" s="799"/>
      <c r="F16" s="797"/>
      <c r="G16" s="797"/>
      <c r="H16" s="797"/>
      <c r="I16" s="797"/>
      <c r="J16" s="797"/>
      <c r="K16" s="798"/>
      <c r="L16" s="800"/>
      <c r="M16" s="801"/>
    </row>
    <row r="17" spans="1:13" ht="18.75" customHeight="1">
      <c r="A17" s="796"/>
      <c r="B17" s="797"/>
      <c r="C17" s="797"/>
      <c r="D17" s="798"/>
      <c r="E17" s="799"/>
      <c r="F17" s="797"/>
      <c r="G17" s="797"/>
      <c r="H17" s="797"/>
      <c r="I17" s="797"/>
      <c r="J17" s="797"/>
      <c r="K17" s="798"/>
      <c r="L17" s="800"/>
      <c r="M17" s="801"/>
    </row>
    <row r="18" spans="1:13" ht="18.75" customHeight="1">
      <c r="A18" s="796"/>
      <c r="B18" s="797"/>
      <c r="C18" s="797"/>
      <c r="D18" s="798"/>
      <c r="E18" s="799"/>
      <c r="F18" s="797"/>
      <c r="G18" s="797"/>
      <c r="H18" s="797"/>
      <c r="I18" s="797"/>
      <c r="J18" s="797"/>
      <c r="K18" s="798"/>
      <c r="L18" s="800"/>
      <c r="M18" s="801"/>
    </row>
    <row r="19" spans="1:13" ht="18.75" customHeight="1">
      <c r="A19" s="796"/>
      <c r="B19" s="797"/>
      <c r="C19" s="797"/>
      <c r="D19" s="798"/>
      <c r="E19" s="799"/>
      <c r="F19" s="797"/>
      <c r="G19" s="797"/>
      <c r="H19" s="797"/>
      <c r="I19" s="797"/>
      <c r="J19" s="797"/>
      <c r="K19" s="798"/>
      <c r="L19" s="800"/>
      <c r="M19" s="801"/>
    </row>
    <row r="20" spans="1:13" ht="18.75" customHeight="1">
      <c r="A20" s="796"/>
      <c r="B20" s="797"/>
      <c r="C20" s="797"/>
      <c r="D20" s="798"/>
      <c r="E20" s="799"/>
      <c r="F20" s="797"/>
      <c r="G20" s="797"/>
      <c r="H20" s="797"/>
      <c r="I20" s="797"/>
      <c r="J20" s="797"/>
      <c r="K20" s="798"/>
      <c r="L20" s="800"/>
      <c r="M20" s="801"/>
    </row>
    <row r="21" spans="1:13" ht="18.75" customHeight="1">
      <c r="A21" s="796"/>
      <c r="B21" s="797"/>
      <c r="C21" s="797"/>
      <c r="D21" s="798"/>
      <c r="E21" s="799"/>
      <c r="F21" s="797"/>
      <c r="G21" s="797"/>
      <c r="H21" s="797"/>
      <c r="I21" s="797"/>
      <c r="J21" s="797"/>
      <c r="K21" s="798"/>
      <c r="L21" s="800"/>
      <c r="M21" s="801"/>
    </row>
    <row r="22" spans="1:13" ht="18.75" customHeight="1">
      <c r="A22" s="815"/>
      <c r="B22" s="816"/>
      <c r="C22" s="816"/>
      <c r="D22" s="817"/>
      <c r="E22" s="822"/>
      <c r="F22" s="816"/>
      <c r="G22" s="816"/>
      <c r="H22" s="816"/>
      <c r="I22" s="816"/>
      <c r="J22" s="816"/>
      <c r="K22" s="817"/>
      <c r="L22" s="802"/>
      <c r="M22" s="803"/>
    </row>
    <row r="23" spans="1:13" ht="36" customHeight="1" thickBot="1">
      <c r="A23" s="819" t="s">
        <v>361</v>
      </c>
      <c r="B23" s="820"/>
      <c r="C23" s="820"/>
      <c r="D23" s="820"/>
      <c r="E23" s="820"/>
      <c r="F23" s="820"/>
      <c r="G23" s="820"/>
      <c r="H23" s="820"/>
      <c r="I23" s="820"/>
      <c r="J23" s="820"/>
      <c r="K23" s="820"/>
      <c r="L23" s="820"/>
      <c r="M23" s="821"/>
    </row>
    <row r="24" spans="1:13" ht="15" customHeight="1">
      <c r="A24" s="280" t="s">
        <v>259</v>
      </c>
      <c r="B24" s="279"/>
      <c r="C24" s="279"/>
      <c r="D24" s="279"/>
      <c r="E24" s="279"/>
      <c r="F24" s="279"/>
      <c r="G24" s="279"/>
      <c r="H24" s="279"/>
      <c r="I24" s="279"/>
      <c r="J24" s="279"/>
      <c r="K24" s="279"/>
      <c r="L24" s="279"/>
      <c r="M24" s="279"/>
    </row>
    <row r="25" spans="1:13" ht="16.899999999999999" customHeight="1">
      <c r="A25" s="818" t="s">
        <v>360</v>
      </c>
      <c r="B25" s="818"/>
      <c r="C25" s="818"/>
      <c r="D25" s="818"/>
      <c r="E25" s="818"/>
      <c r="F25" s="818"/>
      <c r="G25" s="818"/>
      <c r="H25" s="818"/>
      <c r="I25" s="818"/>
      <c r="J25" s="818"/>
      <c r="K25" s="818"/>
      <c r="L25" s="818"/>
      <c r="M25" s="818"/>
    </row>
    <row r="26" spans="1:13" ht="16.899999999999999" customHeight="1">
      <c r="A26" s="278"/>
      <c r="B26" s="276"/>
      <c r="C26" s="276"/>
      <c r="D26" s="276"/>
      <c r="E26" s="276"/>
      <c r="F26" s="276"/>
      <c r="G26" s="276"/>
      <c r="H26" s="276"/>
      <c r="I26" s="276"/>
      <c r="J26" s="276"/>
      <c r="K26" s="276"/>
      <c r="L26" s="276"/>
      <c r="M26" s="276"/>
    </row>
    <row r="27" spans="1:13" ht="16.899999999999999" customHeight="1">
      <c r="A27" s="278"/>
      <c r="B27" s="276"/>
      <c r="C27" s="276"/>
      <c r="D27" s="276"/>
      <c r="E27" s="276"/>
      <c r="F27" s="276"/>
      <c r="G27" s="276"/>
      <c r="H27" s="276"/>
      <c r="I27" s="276"/>
      <c r="J27" s="276"/>
      <c r="K27" s="276"/>
      <c r="L27" s="276"/>
      <c r="M27" s="276"/>
    </row>
    <row r="28" spans="1:13">
      <c r="A28" s="277"/>
      <c r="B28" s="276"/>
      <c r="C28" s="276"/>
      <c r="D28" s="276"/>
      <c r="E28" s="276"/>
      <c r="F28" s="276"/>
      <c r="G28" s="276"/>
      <c r="H28" s="276"/>
      <c r="I28" s="276"/>
      <c r="J28" s="276"/>
      <c r="K28" s="276"/>
      <c r="L28" s="276"/>
      <c r="M28" s="276"/>
    </row>
  </sheetData>
  <mergeCells count="57">
    <mergeCell ref="A23:M23"/>
    <mergeCell ref="A21:D21"/>
    <mergeCell ref="E21:K21"/>
    <mergeCell ref="L21:M21"/>
    <mergeCell ref="E22:K22"/>
    <mergeCell ref="E17:K17"/>
    <mergeCell ref="A25:M25"/>
    <mergeCell ref="A15:D15"/>
    <mergeCell ref="E15:K15"/>
    <mergeCell ref="L15:M15"/>
    <mergeCell ref="A16:D16"/>
    <mergeCell ref="E16:K16"/>
    <mergeCell ref="A20:D20"/>
    <mergeCell ref="E20:K20"/>
    <mergeCell ref="L20:M20"/>
    <mergeCell ref="A18:D18"/>
    <mergeCell ref="E18:K18"/>
    <mergeCell ref="L18:M18"/>
    <mergeCell ref="A19:D19"/>
    <mergeCell ref="E19:K19"/>
    <mergeCell ref="L19:M19"/>
    <mergeCell ref="L17:M17"/>
    <mergeCell ref="L22:M22"/>
    <mergeCell ref="A3:M3"/>
    <mergeCell ref="J5:M6"/>
    <mergeCell ref="C6:G6"/>
    <mergeCell ref="C5:G5"/>
    <mergeCell ref="A22:D22"/>
    <mergeCell ref="E13:K13"/>
    <mergeCell ref="L13:M13"/>
    <mergeCell ref="L16:M16"/>
    <mergeCell ref="A17:D17"/>
    <mergeCell ref="A14:D14"/>
    <mergeCell ref="E14:K14"/>
    <mergeCell ref="L14:M14"/>
    <mergeCell ref="A11:D11"/>
    <mergeCell ref="E11:K11"/>
    <mergeCell ref="L11:M11"/>
    <mergeCell ref="A12:D12"/>
    <mergeCell ref="E12:K12"/>
    <mergeCell ref="L12:M12"/>
    <mergeCell ref="A13:D13"/>
    <mergeCell ref="A9:D9"/>
    <mergeCell ref="E9:K9"/>
    <mergeCell ref="L9:M9"/>
    <mergeCell ref="A10:D10"/>
    <mergeCell ref="E10:K10"/>
    <mergeCell ref="L10:M10"/>
    <mergeCell ref="A8:D8"/>
    <mergeCell ref="A7:M7"/>
    <mergeCell ref="L8:M8"/>
    <mergeCell ref="E8:K8"/>
    <mergeCell ref="A4:E4"/>
    <mergeCell ref="F4:M4"/>
    <mergeCell ref="A5:B5"/>
    <mergeCell ref="H5:I6"/>
    <mergeCell ref="A6:B6"/>
  </mergeCells>
  <phoneticPr fontId="2"/>
  <printOptions horizontalCentered="1"/>
  <pageMargins left="0.70866141732283472" right="0.59055118110236227" top="0.74803149606299213" bottom="0.74803149606299213" header="0.31496062992125984" footer="0.31496062992125984"/>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7"/>
  <sheetViews>
    <sheetView view="pageBreakPreview" zoomScaleNormal="100" zoomScaleSheetLayoutView="100" workbookViewId="0">
      <selection activeCell="C2" sqref="C2"/>
    </sheetView>
  </sheetViews>
  <sheetFormatPr defaultColWidth="6.625" defaultRowHeight="18.75"/>
  <cols>
    <col min="1" max="1" width="3.75" style="275" customWidth="1"/>
    <col min="2" max="2" width="2.5" style="275" customWidth="1"/>
    <col min="3" max="3" width="6.625" style="275" customWidth="1"/>
    <col min="4" max="4" width="10.875" style="275" customWidth="1"/>
    <col min="5" max="5" width="1" style="275" customWidth="1"/>
    <col min="6" max="6" width="6.5" style="275" customWidth="1"/>
    <col min="7" max="7" width="1.5" style="275" customWidth="1"/>
    <col min="8" max="8" width="6" style="275" customWidth="1"/>
    <col min="9" max="9" width="3.625" style="275" customWidth="1"/>
    <col min="10" max="10" width="7.75" style="275" customWidth="1"/>
    <col min="11" max="11" width="2.875" style="275" customWidth="1"/>
    <col min="12" max="12" width="7.375" style="275" customWidth="1"/>
    <col min="13" max="13" width="10.625" style="275" customWidth="1"/>
    <col min="14" max="16384" width="6.625" style="275"/>
  </cols>
  <sheetData>
    <row r="1" spans="1:13" ht="17.649999999999999" customHeight="1">
      <c r="A1" s="281" t="s">
        <v>376</v>
      </c>
    </row>
    <row r="2" spans="1:13" ht="17.649999999999999" customHeight="1">
      <c r="A2" s="281"/>
    </row>
    <row r="3" spans="1:13" ht="22.5" customHeight="1" thickBot="1">
      <c r="A3" s="804" t="s">
        <v>375</v>
      </c>
      <c r="B3" s="804"/>
      <c r="C3" s="804"/>
      <c r="D3" s="804"/>
      <c r="E3" s="804"/>
      <c r="F3" s="804"/>
      <c r="G3" s="804"/>
      <c r="H3" s="804"/>
      <c r="I3" s="804"/>
      <c r="J3" s="804"/>
      <c r="K3" s="804"/>
      <c r="L3" s="804"/>
      <c r="M3" s="804"/>
    </row>
    <row r="4" spans="1:13" ht="22.5" customHeight="1">
      <c r="A4" s="777" t="s">
        <v>368</v>
      </c>
      <c r="B4" s="778"/>
      <c r="C4" s="778"/>
      <c r="D4" s="778"/>
      <c r="E4" s="779"/>
      <c r="F4" s="780"/>
      <c r="G4" s="781"/>
      <c r="H4" s="781"/>
      <c r="I4" s="781"/>
      <c r="J4" s="781"/>
      <c r="K4" s="781"/>
      <c r="L4" s="781"/>
      <c r="M4" s="782"/>
    </row>
    <row r="5" spans="1:13" ht="21.4" customHeight="1">
      <c r="A5" s="783" t="s">
        <v>374</v>
      </c>
      <c r="B5" s="784"/>
      <c r="C5" s="813"/>
      <c r="D5" s="814"/>
      <c r="E5" s="814"/>
      <c r="F5" s="814"/>
      <c r="G5" s="814"/>
      <c r="H5" s="785" t="s">
        <v>345</v>
      </c>
      <c r="I5" s="786"/>
      <c r="J5" s="805" t="s">
        <v>366</v>
      </c>
      <c r="K5" s="806"/>
      <c r="L5" s="806"/>
      <c r="M5" s="807"/>
    </row>
    <row r="6" spans="1:13" ht="27.6" customHeight="1">
      <c r="A6" s="789" t="s">
        <v>373</v>
      </c>
      <c r="B6" s="788"/>
      <c r="C6" s="811"/>
      <c r="D6" s="812"/>
      <c r="E6" s="812"/>
      <c r="F6" s="812"/>
      <c r="G6" s="812"/>
      <c r="H6" s="787"/>
      <c r="I6" s="788"/>
      <c r="J6" s="808"/>
      <c r="K6" s="809"/>
      <c r="L6" s="809"/>
      <c r="M6" s="810"/>
    </row>
    <row r="7" spans="1:13" ht="16.149999999999999" customHeight="1">
      <c r="A7" s="772" t="s">
        <v>365</v>
      </c>
      <c r="B7" s="773"/>
      <c r="C7" s="773"/>
      <c r="D7" s="773"/>
      <c r="E7" s="773"/>
      <c r="F7" s="773"/>
      <c r="G7" s="773"/>
      <c r="H7" s="773"/>
      <c r="I7" s="773"/>
      <c r="J7" s="773"/>
      <c r="K7" s="773"/>
      <c r="L7" s="773"/>
      <c r="M7" s="774"/>
    </row>
    <row r="8" spans="1:13" ht="16.149999999999999" customHeight="1">
      <c r="A8" s="769" t="s">
        <v>372</v>
      </c>
      <c r="B8" s="770"/>
      <c r="C8" s="770"/>
      <c r="D8" s="771"/>
      <c r="E8" s="775" t="s">
        <v>363</v>
      </c>
      <c r="F8" s="773"/>
      <c r="G8" s="773"/>
      <c r="H8" s="773"/>
      <c r="I8" s="773"/>
      <c r="J8" s="773"/>
      <c r="K8" s="776"/>
      <c r="L8" s="775" t="s">
        <v>362</v>
      </c>
      <c r="M8" s="774"/>
    </row>
    <row r="9" spans="1:13" ht="18.75" customHeight="1">
      <c r="A9" s="790"/>
      <c r="B9" s="791"/>
      <c r="C9" s="791"/>
      <c r="D9" s="792"/>
      <c r="E9" s="793"/>
      <c r="F9" s="791"/>
      <c r="G9" s="791"/>
      <c r="H9" s="791"/>
      <c r="I9" s="791"/>
      <c r="J9" s="791"/>
      <c r="K9" s="792"/>
      <c r="L9" s="794"/>
      <c r="M9" s="795"/>
    </row>
    <row r="10" spans="1:13" ht="18.75" customHeight="1">
      <c r="A10" s="796"/>
      <c r="B10" s="797"/>
      <c r="C10" s="797"/>
      <c r="D10" s="798"/>
      <c r="E10" s="799"/>
      <c r="F10" s="797"/>
      <c r="G10" s="797"/>
      <c r="H10" s="797"/>
      <c r="I10" s="797"/>
      <c r="J10" s="797"/>
      <c r="K10" s="798"/>
      <c r="L10" s="800"/>
      <c r="M10" s="801"/>
    </row>
    <row r="11" spans="1:13" ht="18.75" customHeight="1">
      <c r="A11" s="796"/>
      <c r="B11" s="797"/>
      <c r="C11" s="797"/>
      <c r="D11" s="798"/>
      <c r="E11" s="799"/>
      <c r="F11" s="797"/>
      <c r="G11" s="797"/>
      <c r="H11" s="797"/>
      <c r="I11" s="797"/>
      <c r="J11" s="797"/>
      <c r="K11" s="798"/>
      <c r="L11" s="800"/>
      <c r="M11" s="801"/>
    </row>
    <row r="12" spans="1:13" ht="18.75" customHeight="1">
      <c r="A12" s="796"/>
      <c r="B12" s="797"/>
      <c r="C12" s="797"/>
      <c r="D12" s="798"/>
      <c r="E12" s="799"/>
      <c r="F12" s="797"/>
      <c r="G12" s="797"/>
      <c r="H12" s="797"/>
      <c r="I12" s="797"/>
      <c r="J12" s="797"/>
      <c r="K12" s="798"/>
      <c r="L12" s="800"/>
      <c r="M12" s="801"/>
    </row>
    <row r="13" spans="1:13" ht="18.75" customHeight="1">
      <c r="A13" s="796"/>
      <c r="B13" s="797"/>
      <c r="C13" s="797"/>
      <c r="D13" s="798"/>
      <c r="E13" s="799"/>
      <c r="F13" s="797"/>
      <c r="G13" s="797"/>
      <c r="H13" s="797"/>
      <c r="I13" s="797"/>
      <c r="J13" s="797"/>
      <c r="K13" s="798"/>
      <c r="L13" s="800"/>
      <c r="M13" s="801"/>
    </row>
    <row r="14" spans="1:13" ht="18.75" customHeight="1">
      <c r="A14" s="796"/>
      <c r="B14" s="797"/>
      <c r="C14" s="797"/>
      <c r="D14" s="798"/>
      <c r="E14" s="799"/>
      <c r="F14" s="797"/>
      <c r="G14" s="797"/>
      <c r="H14" s="797"/>
      <c r="I14" s="797"/>
      <c r="J14" s="797"/>
      <c r="K14" s="798"/>
      <c r="L14" s="800"/>
      <c r="M14" s="801"/>
    </row>
    <row r="15" spans="1:13" ht="18.75" customHeight="1">
      <c r="A15" s="796"/>
      <c r="B15" s="797"/>
      <c r="C15" s="797"/>
      <c r="D15" s="798"/>
      <c r="E15" s="799"/>
      <c r="F15" s="797"/>
      <c r="G15" s="797"/>
      <c r="H15" s="797"/>
      <c r="I15" s="797"/>
      <c r="J15" s="797"/>
      <c r="K15" s="798"/>
      <c r="L15" s="800"/>
      <c r="M15" s="801"/>
    </row>
    <row r="16" spans="1:13" ht="18.75" customHeight="1">
      <c r="A16" s="796"/>
      <c r="B16" s="797"/>
      <c r="C16" s="797"/>
      <c r="D16" s="798"/>
      <c r="E16" s="799"/>
      <c r="F16" s="797"/>
      <c r="G16" s="797"/>
      <c r="H16" s="797"/>
      <c r="I16" s="797"/>
      <c r="J16" s="797"/>
      <c r="K16" s="798"/>
      <c r="L16" s="800"/>
      <c r="M16" s="801"/>
    </row>
    <row r="17" spans="1:13" ht="18.75" customHeight="1">
      <c r="A17" s="796"/>
      <c r="B17" s="797"/>
      <c r="C17" s="797"/>
      <c r="D17" s="798"/>
      <c r="E17" s="799"/>
      <c r="F17" s="797"/>
      <c r="G17" s="797"/>
      <c r="H17" s="797"/>
      <c r="I17" s="797"/>
      <c r="J17" s="797"/>
      <c r="K17" s="798"/>
      <c r="L17" s="800"/>
      <c r="M17" s="801"/>
    </row>
    <row r="18" spans="1:13" ht="18.75" customHeight="1">
      <c r="A18" s="796"/>
      <c r="B18" s="797"/>
      <c r="C18" s="797"/>
      <c r="D18" s="798"/>
      <c r="E18" s="799"/>
      <c r="F18" s="797"/>
      <c r="G18" s="797"/>
      <c r="H18" s="797"/>
      <c r="I18" s="797"/>
      <c r="J18" s="797"/>
      <c r="K18" s="798"/>
      <c r="L18" s="800"/>
      <c r="M18" s="801"/>
    </row>
    <row r="19" spans="1:13" ht="18.75" customHeight="1">
      <c r="A19" s="796"/>
      <c r="B19" s="797"/>
      <c r="C19" s="797"/>
      <c r="D19" s="798"/>
      <c r="E19" s="799"/>
      <c r="F19" s="797"/>
      <c r="G19" s="797"/>
      <c r="H19" s="797"/>
      <c r="I19" s="797"/>
      <c r="J19" s="797"/>
      <c r="K19" s="798"/>
      <c r="L19" s="800"/>
      <c r="M19" s="801"/>
    </row>
    <row r="20" spans="1:13" ht="18.75" customHeight="1">
      <c r="A20" s="796"/>
      <c r="B20" s="797"/>
      <c r="C20" s="797"/>
      <c r="D20" s="798"/>
      <c r="E20" s="799"/>
      <c r="F20" s="797"/>
      <c r="G20" s="797"/>
      <c r="H20" s="797"/>
      <c r="I20" s="797"/>
      <c r="J20" s="797"/>
      <c r="K20" s="798"/>
      <c r="L20" s="800"/>
      <c r="M20" s="801"/>
    </row>
    <row r="21" spans="1:13" ht="18.75" customHeight="1">
      <c r="A21" s="796"/>
      <c r="B21" s="797"/>
      <c r="C21" s="797"/>
      <c r="D21" s="798"/>
      <c r="E21" s="799"/>
      <c r="F21" s="797"/>
      <c r="G21" s="797"/>
      <c r="H21" s="797"/>
      <c r="I21" s="797"/>
      <c r="J21" s="797"/>
      <c r="K21" s="798"/>
      <c r="L21" s="800"/>
      <c r="M21" s="801"/>
    </row>
    <row r="22" spans="1:13" ht="18.75" customHeight="1">
      <c r="A22" s="815"/>
      <c r="B22" s="816"/>
      <c r="C22" s="816"/>
      <c r="D22" s="817"/>
      <c r="E22" s="822"/>
      <c r="F22" s="816"/>
      <c r="G22" s="816"/>
      <c r="H22" s="816"/>
      <c r="I22" s="816"/>
      <c r="J22" s="816"/>
      <c r="K22" s="817"/>
      <c r="L22" s="802"/>
      <c r="M22" s="803"/>
    </row>
    <row r="23" spans="1:13" ht="36" customHeight="1" thickBot="1">
      <c r="A23" s="819" t="s">
        <v>361</v>
      </c>
      <c r="B23" s="820"/>
      <c r="C23" s="820"/>
      <c r="D23" s="820"/>
      <c r="E23" s="820"/>
      <c r="F23" s="820"/>
      <c r="G23" s="820"/>
      <c r="H23" s="820"/>
      <c r="I23" s="820"/>
      <c r="J23" s="820"/>
      <c r="K23" s="820"/>
      <c r="L23" s="820"/>
      <c r="M23" s="821"/>
    </row>
    <row r="24" spans="1:13" ht="15" customHeight="1">
      <c r="A24" s="280" t="s">
        <v>259</v>
      </c>
      <c r="C24" s="276"/>
      <c r="D24" s="276"/>
      <c r="E24" s="276"/>
      <c r="F24" s="276"/>
      <c r="G24" s="276"/>
      <c r="H24" s="276"/>
      <c r="I24" s="276"/>
      <c r="J24" s="276"/>
      <c r="K24" s="276"/>
      <c r="L24" s="276"/>
      <c r="M24" s="276"/>
    </row>
    <row r="25" spans="1:13" ht="16.899999999999999" customHeight="1">
      <c r="A25" s="818" t="s">
        <v>371</v>
      </c>
      <c r="B25" s="818"/>
      <c r="C25" s="818"/>
      <c r="D25" s="818"/>
      <c r="E25" s="818"/>
      <c r="F25" s="818"/>
      <c r="G25" s="818"/>
      <c r="H25" s="818"/>
      <c r="I25" s="818"/>
      <c r="J25" s="818"/>
      <c r="K25" s="818"/>
      <c r="L25" s="818"/>
      <c r="M25" s="818"/>
    </row>
    <row r="26" spans="1:13" ht="16.899999999999999" customHeight="1">
      <c r="A26" s="278"/>
      <c r="B26" s="276"/>
      <c r="C26" s="276"/>
      <c r="D26" s="276"/>
      <c r="E26" s="276"/>
      <c r="F26" s="276"/>
      <c r="G26" s="276"/>
      <c r="H26" s="276"/>
      <c r="I26" s="276"/>
      <c r="J26" s="276"/>
      <c r="K26" s="276"/>
      <c r="L26" s="276"/>
      <c r="M26" s="276"/>
    </row>
    <row r="27" spans="1:13">
      <c r="A27" s="277"/>
      <c r="B27" s="276"/>
      <c r="C27" s="276"/>
      <c r="D27" s="276"/>
      <c r="E27" s="276"/>
      <c r="F27" s="276"/>
      <c r="G27" s="276"/>
      <c r="H27" s="276"/>
      <c r="I27" s="276"/>
      <c r="J27" s="276"/>
      <c r="K27" s="276"/>
      <c r="L27" s="276"/>
      <c r="M27" s="276"/>
    </row>
  </sheetData>
  <mergeCells count="57">
    <mergeCell ref="L18:M18"/>
    <mergeCell ref="A19:D19"/>
    <mergeCell ref="E19:K19"/>
    <mergeCell ref="L19:M19"/>
    <mergeCell ref="A3:M3"/>
    <mergeCell ref="J5:M6"/>
    <mergeCell ref="C6:G6"/>
    <mergeCell ref="C5:G5"/>
    <mergeCell ref="A22:D22"/>
    <mergeCell ref="E13:K13"/>
    <mergeCell ref="L13:M13"/>
    <mergeCell ref="L16:M16"/>
    <mergeCell ref="A15:D15"/>
    <mergeCell ref="E15:K15"/>
    <mergeCell ref="E17:K17"/>
    <mergeCell ref="L17:M17"/>
    <mergeCell ref="A14:D14"/>
    <mergeCell ref="E14:K14"/>
    <mergeCell ref="L14:M14"/>
    <mergeCell ref="A13:D13"/>
    <mergeCell ref="A25:M25"/>
    <mergeCell ref="L15:M15"/>
    <mergeCell ref="A16:D16"/>
    <mergeCell ref="E16:K16"/>
    <mergeCell ref="A23:M23"/>
    <mergeCell ref="A17:D17"/>
    <mergeCell ref="A21:D21"/>
    <mergeCell ref="E21:K21"/>
    <mergeCell ref="L21:M21"/>
    <mergeCell ref="E22:K22"/>
    <mergeCell ref="A20:D20"/>
    <mergeCell ref="E20:K20"/>
    <mergeCell ref="L20:M20"/>
    <mergeCell ref="L22:M22"/>
    <mergeCell ref="A18:D18"/>
    <mergeCell ref="E18:K18"/>
    <mergeCell ref="A11:D11"/>
    <mergeCell ref="E11:K11"/>
    <mergeCell ref="L11:M11"/>
    <mergeCell ref="A12:D12"/>
    <mergeCell ref="E12:K12"/>
    <mergeCell ref="L12:M12"/>
    <mergeCell ref="A9:D9"/>
    <mergeCell ref="E9:K9"/>
    <mergeCell ref="L9:M9"/>
    <mergeCell ref="A10:D10"/>
    <mergeCell ref="E10:K10"/>
    <mergeCell ref="L10:M10"/>
    <mergeCell ref="A8:D8"/>
    <mergeCell ref="A7:M7"/>
    <mergeCell ref="L8:M8"/>
    <mergeCell ref="E8:K8"/>
    <mergeCell ref="A4:E4"/>
    <mergeCell ref="F4:M4"/>
    <mergeCell ref="A5:B5"/>
    <mergeCell ref="H5:I6"/>
    <mergeCell ref="A6:B6"/>
  </mergeCells>
  <phoneticPr fontId="2"/>
  <printOptions horizontalCentered="1"/>
  <pageMargins left="0.70866141732283461" right="0.59055118110236215" top="0.74803149606299213" bottom="0.74803149606299213" header="0.31496062992125984" footer="0.31496062992125984"/>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19"/>
  <sheetViews>
    <sheetView showGridLines="0" view="pageBreakPreview" zoomScaleNormal="100" zoomScaleSheetLayoutView="100" workbookViewId="0">
      <selection activeCell="C2" sqref="C2"/>
    </sheetView>
  </sheetViews>
  <sheetFormatPr defaultRowHeight="13.5"/>
  <cols>
    <col min="1" max="2" width="9" style="247"/>
    <col min="3" max="3" width="13" style="247" customWidth="1"/>
    <col min="4" max="4" width="15.625" style="247" customWidth="1"/>
    <col min="5" max="8" width="10.625" style="247" customWidth="1"/>
    <col min="9" max="9" width="9" style="247"/>
    <col min="10" max="12" width="5.625" style="247" customWidth="1"/>
    <col min="13" max="16384" width="9" style="247"/>
  </cols>
  <sheetData>
    <row r="1" spans="2:13">
      <c r="B1" s="303" t="s">
        <v>397</v>
      </c>
    </row>
    <row r="2" spans="2:13">
      <c r="B2" s="247" t="s">
        <v>396</v>
      </c>
    </row>
    <row r="3" spans="2:13" ht="25.5" customHeight="1">
      <c r="C3" s="828" t="s">
        <v>395</v>
      </c>
      <c r="D3" s="829"/>
      <c r="E3" s="830"/>
      <c r="F3" s="830"/>
      <c r="G3" s="830"/>
      <c r="H3" s="830"/>
    </row>
    <row r="4" spans="2:13" ht="14.25" thickBot="1"/>
    <row r="5" spans="2:13" ht="28.5" customHeight="1">
      <c r="B5" s="302"/>
      <c r="C5" s="301"/>
      <c r="D5" s="301"/>
      <c r="E5" s="301"/>
      <c r="F5" s="301"/>
      <c r="G5" s="301"/>
      <c r="H5" s="301"/>
      <c r="I5" s="301"/>
      <c r="J5" s="301"/>
      <c r="K5" s="301"/>
      <c r="L5" s="301"/>
      <c r="M5" s="300"/>
    </row>
    <row r="6" spans="2:13" ht="22.5" customHeight="1">
      <c r="B6" s="291"/>
      <c r="C6" s="296"/>
      <c r="D6" s="299"/>
      <c r="E6" s="296"/>
      <c r="F6" s="298"/>
      <c r="G6" s="831"/>
      <c r="H6" s="833"/>
      <c r="I6" s="830" t="s">
        <v>394</v>
      </c>
      <c r="J6" s="830"/>
      <c r="K6" s="830"/>
      <c r="L6" s="830"/>
      <c r="M6" s="286"/>
    </row>
    <row r="7" spans="2:13" ht="22.5" customHeight="1">
      <c r="B7" s="291"/>
      <c r="C7" s="293"/>
      <c r="D7" s="295" t="s">
        <v>393</v>
      </c>
      <c r="E7" s="293" t="s">
        <v>392</v>
      </c>
      <c r="F7" s="292" t="s">
        <v>391</v>
      </c>
      <c r="G7" s="823" t="s">
        <v>390</v>
      </c>
      <c r="H7" s="824"/>
      <c r="I7" s="292"/>
      <c r="J7" s="292"/>
      <c r="K7" s="292"/>
      <c r="L7" s="297"/>
      <c r="M7" s="286"/>
    </row>
    <row r="8" spans="2:13" ht="22.5" customHeight="1">
      <c r="B8" s="291"/>
      <c r="C8" s="293"/>
      <c r="D8" s="295" t="s">
        <v>389</v>
      </c>
      <c r="E8" s="293" t="s">
        <v>381</v>
      </c>
      <c r="F8" s="292" t="s">
        <v>381</v>
      </c>
      <c r="G8" s="823" t="s">
        <v>388</v>
      </c>
      <c r="H8" s="824"/>
      <c r="I8" s="292"/>
      <c r="J8" s="292"/>
      <c r="K8" s="292"/>
      <c r="L8" s="294"/>
      <c r="M8" s="286"/>
    </row>
    <row r="9" spans="2:13" ht="22.5" customHeight="1">
      <c r="B9" s="291"/>
      <c r="C9" s="293"/>
      <c r="D9" s="290"/>
      <c r="E9" s="287"/>
      <c r="F9" s="289"/>
      <c r="G9" s="825"/>
      <c r="H9" s="826"/>
      <c r="I9" s="292"/>
      <c r="J9" s="292"/>
      <c r="K9" s="292" t="s">
        <v>387</v>
      </c>
      <c r="L9" s="292"/>
      <c r="M9" s="286"/>
    </row>
    <row r="10" spans="2:13" ht="22.5" customHeight="1">
      <c r="B10" s="291"/>
      <c r="C10" s="295"/>
      <c r="D10" s="294"/>
      <c r="E10" s="292"/>
      <c r="F10" s="292"/>
      <c r="G10" s="292"/>
      <c r="H10" s="292"/>
      <c r="I10" s="292"/>
      <c r="J10" s="292"/>
      <c r="K10" s="292"/>
      <c r="L10" s="294"/>
      <c r="M10" s="286"/>
    </row>
    <row r="11" spans="2:13" ht="22.5" customHeight="1">
      <c r="B11" s="291"/>
      <c r="C11" s="295" t="s">
        <v>386</v>
      </c>
      <c r="D11" s="294"/>
      <c r="E11" s="292"/>
      <c r="F11" s="292"/>
      <c r="G11" s="292"/>
      <c r="H11" s="292"/>
      <c r="I11" s="292"/>
      <c r="J11" s="292"/>
      <c r="K11" s="292"/>
      <c r="L11" s="288"/>
      <c r="M11" s="286"/>
    </row>
    <row r="12" spans="2:13" ht="22.5" customHeight="1">
      <c r="B12" s="291"/>
      <c r="C12" s="295" t="s">
        <v>385</v>
      </c>
      <c r="D12" s="294"/>
      <c r="E12" s="299"/>
      <c r="F12" s="298"/>
      <c r="G12" s="297"/>
      <c r="H12" s="296"/>
      <c r="I12" s="292"/>
      <c r="J12" s="831"/>
      <c r="K12" s="832"/>
      <c r="L12" s="833"/>
      <c r="M12" s="286"/>
    </row>
    <row r="13" spans="2:13" ht="22.5" customHeight="1">
      <c r="B13" s="291"/>
      <c r="C13" s="295"/>
      <c r="D13" s="294"/>
      <c r="E13" s="295"/>
      <c r="F13" s="292" t="s">
        <v>384</v>
      </c>
      <c r="G13" s="294"/>
      <c r="H13" s="293" t="s">
        <v>383</v>
      </c>
      <c r="I13" s="292"/>
      <c r="J13" s="834" t="s">
        <v>382</v>
      </c>
      <c r="K13" s="835"/>
      <c r="L13" s="836"/>
      <c r="M13" s="286"/>
    </row>
    <row r="14" spans="2:13" ht="22.5" customHeight="1">
      <c r="B14" s="291"/>
      <c r="C14" s="295"/>
      <c r="D14" s="294"/>
      <c r="E14" s="295"/>
      <c r="F14" s="292"/>
      <c r="G14" s="294"/>
      <c r="H14" s="293" t="s">
        <v>381</v>
      </c>
      <c r="I14" s="292"/>
      <c r="J14" s="834"/>
      <c r="K14" s="835"/>
      <c r="L14" s="836"/>
      <c r="M14" s="286"/>
    </row>
    <row r="15" spans="2:13" ht="22.5" customHeight="1">
      <c r="B15" s="291"/>
      <c r="C15" s="290"/>
      <c r="D15" s="288"/>
      <c r="E15" s="290"/>
      <c r="F15" s="289"/>
      <c r="G15" s="288"/>
      <c r="H15" s="287"/>
      <c r="I15" s="287"/>
      <c r="J15" s="825"/>
      <c r="K15" s="827"/>
      <c r="L15" s="826"/>
      <c r="M15" s="286"/>
    </row>
    <row r="16" spans="2:13" ht="71.25" customHeight="1" thickBot="1">
      <c r="B16" s="285"/>
      <c r="C16" s="284"/>
      <c r="D16" s="284"/>
      <c r="E16" s="284"/>
      <c r="F16" s="284"/>
      <c r="G16" s="284"/>
      <c r="H16" s="284"/>
      <c r="I16" s="284"/>
      <c r="J16" s="284"/>
      <c r="K16" s="284"/>
      <c r="L16" s="284"/>
      <c r="M16" s="283"/>
    </row>
    <row r="17" spans="2:3" ht="22.5" customHeight="1">
      <c r="B17" s="282" t="s">
        <v>380</v>
      </c>
      <c r="C17" s="247" t="s">
        <v>379</v>
      </c>
    </row>
    <row r="18" spans="2:3" ht="22.5" customHeight="1">
      <c r="B18" s="247">
        <v>2</v>
      </c>
      <c r="C18" s="247" t="s">
        <v>378</v>
      </c>
    </row>
    <row r="19" spans="2:3" ht="22.5" customHeight="1">
      <c r="B19" s="247">
        <v>3</v>
      </c>
      <c r="C19" s="247" t="s">
        <v>377</v>
      </c>
    </row>
  </sheetData>
  <mergeCells count="11">
    <mergeCell ref="G7:H7"/>
    <mergeCell ref="G8:H8"/>
    <mergeCell ref="G9:H9"/>
    <mergeCell ref="J15:L15"/>
    <mergeCell ref="C3:D3"/>
    <mergeCell ref="E3:H3"/>
    <mergeCell ref="I6:L6"/>
    <mergeCell ref="J12:L12"/>
    <mergeCell ref="J13:L13"/>
    <mergeCell ref="J14:L14"/>
    <mergeCell ref="G6:H6"/>
  </mergeCells>
  <phoneticPr fontId="2"/>
  <printOptions verticalCentered="1"/>
  <pageMargins left="0.70866141732283472" right="0.70866141732283472" top="0.74803149606299213" bottom="0.74803149606299213" header="0.31496062992125984" footer="0.31496062992125984"/>
  <pageSetup paperSize="9" scale="97"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9"/>
  <sheetViews>
    <sheetView showGridLines="0" view="pageBreakPreview" zoomScaleNormal="100" zoomScaleSheetLayoutView="100" workbookViewId="0">
      <selection activeCell="C2" sqref="C2"/>
    </sheetView>
  </sheetViews>
  <sheetFormatPr defaultRowHeight="14.25"/>
  <cols>
    <col min="1" max="1" width="9" style="304"/>
    <col min="2" max="2" width="9" style="304" customWidth="1"/>
    <col min="3" max="8" width="9" style="304"/>
    <col min="9" max="9" width="11.75" style="304" customWidth="1"/>
    <col min="10" max="10" width="6.625" style="304" customWidth="1"/>
    <col min="11" max="16384" width="9" style="304"/>
  </cols>
  <sheetData>
    <row r="1" spans="1:9">
      <c r="A1" s="306" t="s">
        <v>560</v>
      </c>
    </row>
    <row r="3" spans="1:9">
      <c r="A3" s="839" t="s">
        <v>559</v>
      </c>
      <c r="B3" s="839"/>
      <c r="C3" s="839"/>
      <c r="D3" s="839"/>
      <c r="E3" s="839"/>
      <c r="F3" s="839"/>
      <c r="G3" s="839"/>
      <c r="H3" s="839"/>
      <c r="I3" s="839"/>
    </row>
    <row r="4" spans="1:9">
      <c r="A4" s="839" t="s">
        <v>558</v>
      </c>
      <c r="B4" s="839"/>
      <c r="C4" s="839"/>
      <c r="D4" s="839"/>
      <c r="E4" s="839"/>
      <c r="F4" s="839"/>
      <c r="G4" s="839"/>
      <c r="H4" s="839"/>
      <c r="I4" s="839"/>
    </row>
    <row r="6" spans="1:9">
      <c r="A6" s="841" t="s">
        <v>557</v>
      </c>
      <c r="B6" s="841"/>
      <c r="C6" s="841"/>
      <c r="D6" s="841"/>
      <c r="E6" s="841"/>
      <c r="F6" s="841"/>
      <c r="G6" s="841"/>
      <c r="H6" s="841"/>
    </row>
    <row r="7" spans="1:9" ht="14.65" customHeight="1">
      <c r="A7" s="840" t="s">
        <v>556</v>
      </c>
      <c r="B7" s="840"/>
      <c r="C7" s="840"/>
      <c r="D7" s="307"/>
      <c r="E7" s="307"/>
      <c r="F7" s="307"/>
      <c r="G7" s="307"/>
      <c r="H7" s="307"/>
    </row>
    <row r="8" spans="1:9" ht="14.65" customHeight="1">
      <c r="A8" s="840" t="s">
        <v>555</v>
      </c>
      <c r="B8" s="840"/>
      <c r="C8" s="840"/>
    </row>
    <row r="9" spans="1:9">
      <c r="E9" s="306" t="s">
        <v>554</v>
      </c>
    </row>
    <row r="10" spans="1:9" ht="26.25" customHeight="1">
      <c r="A10" s="841" t="s">
        <v>553</v>
      </c>
      <c r="B10" s="841"/>
      <c r="C10" s="841"/>
      <c r="D10" s="841"/>
      <c r="E10" s="842"/>
      <c r="F10" s="842"/>
      <c r="G10" s="842"/>
      <c r="H10" s="842"/>
    </row>
    <row r="11" spans="1:9">
      <c r="A11" s="306"/>
      <c r="B11" s="306"/>
      <c r="C11" s="306"/>
      <c r="E11" s="306" t="s">
        <v>552</v>
      </c>
    </row>
    <row r="12" spans="1:9" ht="26.25" customHeight="1">
      <c r="E12" s="842"/>
      <c r="F12" s="842"/>
      <c r="G12" s="842"/>
      <c r="H12" s="842"/>
    </row>
    <row r="14" spans="1:9">
      <c r="A14" s="840" t="s">
        <v>551</v>
      </c>
      <c r="B14" s="840"/>
      <c r="C14" s="840"/>
      <c r="D14" s="840"/>
      <c r="E14" s="840"/>
      <c r="F14" s="840"/>
      <c r="G14" s="840"/>
      <c r="H14" s="840"/>
    </row>
    <row r="16" spans="1:9">
      <c r="A16" s="840" t="s">
        <v>550</v>
      </c>
      <c r="B16" s="840"/>
      <c r="C16" s="840"/>
      <c r="D16" s="840"/>
      <c r="E16" s="840"/>
      <c r="F16" s="840"/>
      <c r="G16" s="840"/>
      <c r="H16" s="840"/>
      <c r="I16" s="840"/>
    </row>
    <row r="18" spans="1:10">
      <c r="A18" s="305" t="s">
        <v>549</v>
      </c>
    </row>
    <row r="19" spans="1:10">
      <c r="A19" s="837" t="s">
        <v>471</v>
      </c>
      <c r="B19" s="837"/>
      <c r="C19" s="837"/>
      <c r="D19" s="837"/>
      <c r="E19" s="837"/>
      <c r="F19" s="837"/>
      <c r="G19" s="837"/>
      <c r="H19" s="837"/>
      <c r="I19" s="837"/>
      <c r="J19" s="837"/>
    </row>
    <row r="20" spans="1:10">
      <c r="A20" s="837" t="s">
        <v>548</v>
      </c>
      <c r="B20" s="837"/>
      <c r="C20" s="837"/>
      <c r="D20" s="837"/>
      <c r="E20" s="837"/>
      <c r="F20" s="837"/>
      <c r="G20" s="837"/>
      <c r="H20" s="837"/>
      <c r="I20" s="837"/>
      <c r="J20" s="837"/>
    </row>
    <row r="21" spans="1:10">
      <c r="A21" s="837" t="s">
        <v>547</v>
      </c>
      <c r="B21" s="837"/>
      <c r="C21" s="837"/>
      <c r="D21" s="837"/>
      <c r="E21" s="837"/>
      <c r="F21" s="837"/>
      <c r="G21" s="837"/>
      <c r="H21" s="837"/>
      <c r="I21" s="837"/>
      <c r="J21" s="837"/>
    </row>
    <row r="22" spans="1:10">
      <c r="A22" s="837" t="s">
        <v>546</v>
      </c>
      <c r="B22" s="837"/>
      <c r="C22" s="837"/>
      <c r="D22" s="837"/>
      <c r="E22" s="837"/>
      <c r="F22" s="837"/>
      <c r="G22" s="837"/>
      <c r="H22" s="837"/>
      <c r="I22" s="837"/>
      <c r="J22" s="837"/>
    </row>
    <row r="23" spans="1:10">
      <c r="A23" s="837" t="s">
        <v>545</v>
      </c>
      <c r="B23" s="837"/>
      <c r="C23" s="837"/>
      <c r="D23" s="837"/>
      <c r="E23" s="837"/>
      <c r="F23" s="837"/>
      <c r="G23" s="837"/>
      <c r="H23" s="837"/>
      <c r="I23" s="837"/>
      <c r="J23" s="837"/>
    </row>
    <row r="24" spans="1:10">
      <c r="A24" s="837" t="s">
        <v>544</v>
      </c>
      <c r="B24" s="837"/>
      <c r="C24" s="837"/>
      <c r="D24" s="837"/>
      <c r="E24" s="837"/>
      <c r="F24" s="837"/>
      <c r="G24" s="837"/>
      <c r="H24" s="837"/>
      <c r="I24" s="837"/>
      <c r="J24" s="837"/>
    </row>
    <row r="25" spans="1:10">
      <c r="A25" s="305" t="s">
        <v>543</v>
      </c>
      <c r="B25" s="305"/>
      <c r="C25" s="305"/>
      <c r="D25" s="305"/>
      <c r="E25" s="305"/>
      <c r="F25" s="305"/>
      <c r="G25" s="305"/>
      <c r="H25" s="305"/>
      <c r="I25" s="305"/>
      <c r="J25" s="305"/>
    </row>
    <row r="26" spans="1:10">
      <c r="A26" s="837" t="s">
        <v>542</v>
      </c>
      <c r="B26" s="837"/>
      <c r="C26" s="837"/>
      <c r="D26" s="837"/>
      <c r="E26" s="837"/>
      <c r="F26" s="837"/>
      <c r="G26" s="837"/>
      <c r="H26" s="837"/>
      <c r="I26" s="837"/>
      <c r="J26" s="837"/>
    </row>
    <row r="27" spans="1:10">
      <c r="A27" s="837" t="s">
        <v>541</v>
      </c>
      <c r="B27" s="837"/>
      <c r="C27" s="837"/>
      <c r="D27" s="837"/>
      <c r="E27" s="837"/>
      <c r="F27" s="837"/>
      <c r="G27" s="837"/>
      <c r="H27" s="837"/>
      <c r="I27" s="837"/>
      <c r="J27" s="837"/>
    </row>
    <row r="28" spans="1:10">
      <c r="A28" s="837" t="s">
        <v>540</v>
      </c>
      <c r="B28" s="837"/>
      <c r="C28" s="837"/>
      <c r="D28" s="837"/>
      <c r="E28" s="837"/>
      <c r="F28" s="837"/>
      <c r="G28" s="837"/>
      <c r="H28" s="837"/>
      <c r="I28" s="837"/>
      <c r="J28" s="837"/>
    </row>
    <row r="29" spans="1:10">
      <c r="A29" s="837" t="s">
        <v>539</v>
      </c>
      <c r="B29" s="837"/>
      <c r="C29" s="837"/>
      <c r="D29" s="837"/>
      <c r="E29" s="837"/>
      <c r="F29" s="837"/>
      <c r="G29" s="837"/>
      <c r="H29" s="837"/>
      <c r="I29" s="837"/>
      <c r="J29" s="837"/>
    </row>
    <row r="30" spans="1:10">
      <c r="A30" s="837" t="s">
        <v>538</v>
      </c>
      <c r="B30" s="837"/>
      <c r="C30" s="837"/>
      <c r="D30" s="837"/>
      <c r="E30" s="837"/>
      <c r="F30" s="837"/>
      <c r="G30" s="837"/>
      <c r="H30" s="837"/>
      <c r="I30" s="837"/>
      <c r="J30" s="837"/>
    </row>
    <row r="31" spans="1:10">
      <c r="A31" s="837" t="s">
        <v>537</v>
      </c>
      <c r="B31" s="837"/>
      <c r="C31" s="837"/>
      <c r="D31" s="837"/>
      <c r="E31" s="837"/>
      <c r="F31" s="837"/>
      <c r="G31" s="837"/>
      <c r="H31" s="837"/>
      <c r="I31" s="837"/>
      <c r="J31" s="837"/>
    </row>
    <row r="32" spans="1:10">
      <c r="A32" s="837" t="s">
        <v>536</v>
      </c>
      <c r="B32" s="837"/>
      <c r="C32" s="837"/>
      <c r="D32" s="837"/>
      <c r="E32" s="837"/>
      <c r="F32" s="837"/>
      <c r="G32" s="837"/>
      <c r="H32" s="837"/>
      <c r="I32" s="837"/>
      <c r="J32" s="837"/>
    </row>
    <row r="33" spans="1:10">
      <c r="A33" s="837" t="s">
        <v>535</v>
      </c>
      <c r="B33" s="837"/>
      <c r="C33" s="837"/>
      <c r="D33" s="837"/>
      <c r="E33" s="837"/>
      <c r="F33" s="837"/>
      <c r="G33" s="837"/>
      <c r="H33" s="837"/>
      <c r="I33" s="837"/>
      <c r="J33" s="837"/>
    </row>
    <row r="34" spans="1:10">
      <c r="A34" s="837" t="s">
        <v>534</v>
      </c>
      <c r="B34" s="837"/>
      <c r="C34" s="837"/>
      <c r="D34" s="837"/>
      <c r="E34" s="837"/>
      <c r="F34" s="837"/>
      <c r="G34" s="837"/>
      <c r="H34" s="837"/>
      <c r="I34" s="837"/>
      <c r="J34" s="837"/>
    </row>
    <row r="35" spans="1:10">
      <c r="A35" s="837" t="s">
        <v>533</v>
      </c>
      <c r="B35" s="837"/>
      <c r="C35" s="837"/>
      <c r="D35" s="837"/>
      <c r="E35" s="837"/>
      <c r="F35" s="837"/>
      <c r="G35" s="837"/>
      <c r="H35" s="837"/>
      <c r="I35" s="837"/>
      <c r="J35" s="837"/>
    </row>
    <row r="36" spans="1:10">
      <c r="A36" s="837" t="s">
        <v>532</v>
      </c>
      <c r="B36" s="837"/>
      <c r="C36" s="837"/>
      <c r="D36" s="837"/>
      <c r="E36" s="837"/>
      <c r="F36" s="837"/>
      <c r="G36" s="837"/>
      <c r="H36" s="837"/>
      <c r="I36" s="837"/>
      <c r="J36" s="837"/>
    </row>
    <row r="37" spans="1:10">
      <c r="A37" s="837" t="s">
        <v>531</v>
      </c>
      <c r="B37" s="837"/>
      <c r="C37" s="837"/>
      <c r="D37" s="837"/>
      <c r="E37" s="837"/>
      <c r="F37" s="837"/>
      <c r="G37" s="837"/>
      <c r="H37" s="837"/>
      <c r="I37" s="837"/>
      <c r="J37" s="837"/>
    </row>
    <row r="38" spans="1:10">
      <c r="A38" s="837" t="s">
        <v>530</v>
      </c>
      <c r="B38" s="837"/>
      <c r="C38" s="837"/>
      <c r="D38" s="837"/>
      <c r="E38" s="837"/>
      <c r="F38" s="837"/>
      <c r="G38" s="837"/>
      <c r="H38" s="837"/>
      <c r="I38" s="837"/>
      <c r="J38" s="837"/>
    </row>
    <row r="39" spans="1:10">
      <c r="A39" s="837" t="s">
        <v>529</v>
      </c>
      <c r="B39" s="837"/>
      <c r="C39" s="837"/>
      <c r="D39" s="837"/>
      <c r="E39" s="837"/>
      <c r="F39" s="837"/>
      <c r="G39" s="837"/>
      <c r="H39" s="837"/>
      <c r="I39" s="837"/>
      <c r="J39" s="837"/>
    </row>
    <row r="40" spans="1:10">
      <c r="A40" s="837" t="s">
        <v>528</v>
      </c>
      <c r="B40" s="837"/>
      <c r="C40" s="837"/>
      <c r="D40" s="837"/>
      <c r="E40" s="837"/>
      <c r="F40" s="837"/>
      <c r="G40" s="837"/>
      <c r="H40" s="837"/>
      <c r="I40" s="837"/>
      <c r="J40" s="837"/>
    </row>
    <row r="41" spans="1:10">
      <c r="A41" s="837" t="s">
        <v>527</v>
      </c>
      <c r="B41" s="837"/>
      <c r="C41" s="837"/>
      <c r="D41" s="837"/>
      <c r="E41" s="837"/>
      <c r="F41" s="837"/>
      <c r="G41" s="837"/>
      <c r="H41" s="837"/>
      <c r="I41" s="837"/>
      <c r="J41" s="837"/>
    </row>
    <row r="42" spans="1:10">
      <c r="A42" s="837" t="s">
        <v>526</v>
      </c>
      <c r="B42" s="837"/>
      <c r="C42" s="837"/>
      <c r="D42" s="837"/>
      <c r="E42" s="837"/>
      <c r="F42" s="837"/>
      <c r="G42" s="837"/>
      <c r="H42" s="837"/>
      <c r="I42" s="837"/>
      <c r="J42" s="837"/>
    </row>
    <row r="43" spans="1:10">
      <c r="A43" s="837" t="s">
        <v>525</v>
      </c>
      <c r="B43" s="837"/>
      <c r="C43" s="837"/>
      <c r="D43" s="837"/>
      <c r="E43" s="837"/>
      <c r="F43" s="837"/>
      <c r="G43" s="837"/>
      <c r="H43" s="837"/>
      <c r="I43" s="837"/>
      <c r="J43" s="837"/>
    </row>
    <row r="44" spans="1:10">
      <c r="A44" s="837" t="s">
        <v>524</v>
      </c>
      <c r="B44" s="837"/>
      <c r="C44" s="837"/>
      <c r="D44" s="837"/>
      <c r="E44" s="837"/>
      <c r="F44" s="837"/>
      <c r="G44" s="837"/>
      <c r="H44" s="837"/>
      <c r="I44" s="837"/>
      <c r="J44" s="837"/>
    </row>
    <row r="45" spans="1:10">
      <c r="A45" s="837" t="s">
        <v>523</v>
      </c>
      <c r="B45" s="837"/>
      <c r="C45" s="837"/>
      <c r="D45" s="837"/>
      <c r="E45" s="837"/>
      <c r="F45" s="837"/>
      <c r="G45" s="837"/>
      <c r="H45" s="837"/>
      <c r="I45" s="837"/>
      <c r="J45" s="837"/>
    </row>
    <row r="46" spans="1:10">
      <c r="A46" s="837" t="s">
        <v>505</v>
      </c>
      <c r="B46" s="837"/>
      <c r="C46" s="837"/>
      <c r="D46" s="837"/>
      <c r="E46" s="837"/>
      <c r="F46" s="837"/>
      <c r="G46" s="837"/>
      <c r="H46" s="837"/>
      <c r="I46" s="837"/>
      <c r="J46" s="837"/>
    </row>
    <row r="47" spans="1:10">
      <c r="A47" s="837" t="s">
        <v>504</v>
      </c>
      <c r="B47" s="837"/>
      <c r="C47" s="837"/>
      <c r="D47" s="837"/>
      <c r="E47" s="837"/>
      <c r="F47" s="837"/>
      <c r="G47" s="837"/>
      <c r="H47" s="837"/>
      <c r="I47" s="837"/>
      <c r="J47" s="837"/>
    </row>
    <row r="48" spans="1:10">
      <c r="A48" s="837" t="s">
        <v>503</v>
      </c>
      <c r="B48" s="837"/>
      <c r="C48" s="837"/>
      <c r="D48" s="837"/>
      <c r="E48" s="837"/>
      <c r="F48" s="837"/>
      <c r="G48" s="837"/>
      <c r="H48" s="837"/>
      <c r="I48" s="837"/>
      <c r="J48" s="837"/>
    </row>
    <row r="49" spans="1:10">
      <c r="A49" s="837" t="s">
        <v>502</v>
      </c>
      <c r="B49" s="837"/>
      <c r="C49" s="837"/>
      <c r="D49" s="837"/>
      <c r="E49" s="837"/>
      <c r="F49" s="837"/>
      <c r="G49" s="837"/>
      <c r="H49" s="837"/>
      <c r="I49" s="837"/>
      <c r="J49" s="837"/>
    </row>
    <row r="50" spans="1:10">
      <c r="A50" s="837" t="s">
        <v>501</v>
      </c>
      <c r="B50" s="837"/>
      <c r="C50" s="837"/>
      <c r="D50" s="837"/>
      <c r="E50" s="837"/>
      <c r="F50" s="837"/>
      <c r="G50" s="837"/>
      <c r="H50" s="837"/>
      <c r="I50" s="837"/>
      <c r="J50" s="837"/>
    </row>
    <row r="51" spans="1:10">
      <c r="A51" s="837" t="s">
        <v>522</v>
      </c>
      <c r="B51" s="837"/>
      <c r="C51" s="837"/>
      <c r="D51" s="837"/>
      <c r="E51" s="837"/>
      <c r="F51" s="837"/>
      <c r="G51" s="837"/>
      <c r="H51" s="837"/>
      <c r="I51" s="837"/>
      <c r="J51" s="837"/>
    </row>
    <row r="52" spans="1:10">
      <c r="A52" s="837" t="s">
        <v>521</v>
      </c>
      <c r="B52" s="837"/>
      <c r="C52" s="837"/>
      <c r="D52" s="837"/>
      <c r="E52" s="837"/>
      <c r="F52" s="837"/>
      <c r="G52" s="837"/>
      <c r="H52" s="837"/>
      <c r="I52" s="837"/>
      <c r="J52" s="837"/>
    </row>
    <row r="53" spans="1:10">
      <c r="A53" s="837" t="s">
        <v>520</v>
      </c>
      <c r="B53" s="837"/>
      <c r="C53" s="837"/>
      <c r="D53" s="837"/>
      <c r="E53" s="837"/>
      <c r="F53" s="837"/>
      <c r="G53" s="837"/>
      <c r="H53" s="837"/>
      <c r="I53" s="837"/>
      <c r="J53" s="837"/>
    </row>
    <row r="54" spans="1:10">
      <c r="A54" s="837" t="s">
        <v>519</v>
      </c>
      <c r="B54" s="837"/>
      <c r="C54" s="837"/>
      <c r="D54" s="837"/>
      <c r="E54" s="837"/>
      <c r="F54" s="837"/>
      <c r="G54" s="837"/>
      <c r="H54" s="837"/>
      <c r="I54" s="837"/>
      <c r="J54" s="837"/>
    </row>
    <row r="55" spans="1:10">
      <c r="A55" s="837" t="s">
        <v>518</v>
      </c>
      <c r="B55" s="837"/>
      <c r="C55" s="837"/>
      <c r="D55" s="837"/>
      <c r="E55" s="837"/>
      <c r="F55" s="837"/>
      <c r="G55" s="837"/>
      <c r="H55" s="837"/>
      <c r="I55" s="837"/>
      <c r="J55" s="837"/>
    </row>
    <row r="56" spans="1:10">
      <c r="A56" s="837" t="s">
        <v>517</v>
      </c>
      <c r="B56" s="837"/>
      <c r="C56" s="837"/>
      <c r="D56" s="837"/>
      <c r="E56" s="837"/>
      <c r="F56" s="837"/>
      <c r="G56" s="837"/>
      <c r="H56" s="837"/>
      <c r="I56" s="837"/>
      <c r="J56" s="837"/>
    </row>
    <row r="57" spans="1:10">
      <c r="A57" s="837" t="s">
        <v>516</v>
      </c>
      <c r="B57" s="837"/>
      <c r="C57" s="837"/>
      <c r="D57" s="837"/>
      <c r="E57" s="837"/>
      <c r="F57" s="837"/>
      <c r="G57" s="837"/>
      <c r="H57" s="837"/>
      <c r="I57" s="837"/>
      <c r="J57" s="837"/>
    </row>
    <row r="58" spans="1:10">
      <c r="A58" s="837" t="s">
        <v>515</v>
      </c>
      <c r="B58" s="837"/>
      <c r="C58" s="837"/>
      <c r="D58" s="837"/>
      <c r="E58" s="837"/>
      <c r="F58" s="837"/>
      <c r="G58" s="837"/>
      <c r="H58" s="837"/>
      <c r="I58" s="837"/>
      <c r="J58" s="837"/>
    </row>
    <row r="59" spans="1:10">
      <c r="A59" s="837" t="s">
        <v>514</v>
      </c>
      <c r="B59" s="837"/>
      <c r="C59" s="837"/>
      <c r="D59" s="837"/>
      <c r="E59" s="837"/>
      <c r="F59" s="837"/>
      <c r="G59" s="837"/>
      <c r="H59" s="837"/>
      <c r="I59" s="837"/>
      <c r="J59" s="837"/>
    </row>
    <row r="60" spans="1:10">
      <c r="A60" s="837" t="s">
        <v>513</v>
      </c>
      <c r="B60" s="837"/>
      <c r="C60" s="837"/>
      <c r="D60" s="837"/>
      <c r="E60" s="837"/>
      <c r="F60" s="837"/>
      <c r="G60" s="837"/>
      <c r="H60" s="837"/>
      <c r="I60" s="837"/>
      <c r="J60" s="837"/>
    </row>
    <row r="61" spans="1:10">
      <c r="A61" s="837" t="s">
        <v>512</v>
      </c>
      <c r="B61" s="837"/>
      <c r="C61" s="837"/>
      <c r="D61" s="837"/>
      <c r="E61" s="837"/>
      <c r="F61" s="837"/>
      <c r="G61" s="837"/>
      <c r="H61" s="837"/>
      <c r="I61" s="837"/>
      <c r="J61" s="837"/>
    </row>
    <row r="62" spans="1:10">
      <c r="A62" s="837" t="s">
        <v>511</v>
      </c>
      <c r="B62" s="837"/>
      <c r="C62" s="837"/>
      <c r="D62" s="837"/>
      <c r="E62" s="837"/>
      <c r="F62" s="837"/>
      <c r="G62" s="837"/>
      <c r="H62" s="837"/>
      <c r="I62" s="837"/>
      <c r="J62" s="837"/>
    </row>
    <row r="63" spans="1:10">
      <c r="A63" s="837" t="s">
        <v>510</v>
      </c>
      <c r="B63" s="837"/>
      <c r="C63" s="837"/>
      <c r="D63" s="837"/>
      <c r="E63" s="837"/>
      <c r="F63" s="837"/>
      <c r="G63" s="837"/>
      <c r="H63" s="837"/>
      <c r="I63" s="837"/>
      <c r="J63" s="837"/>
    </row>
    <row r="64" spans="1:10">
      <c r="A64" s="837" t="s">
        <v>509</v>
      </c>
      <c r="B64" s="837"/>
      <c r="C64" s="837"/>
      <c r="D64" s="837"/>
      <c r="E64" s="837"/>
      <c r="F64" s="837"/>
      <c r="G64" s="837"/>
      <c r="H64" s="837"/>
      <c r="I64" s="837"/>
      <c r="J64" s="837"/>
    </row>
    <row r="65" spans="1:10">
      <c r="A65" s="837" t="s">
        <v>508</v>
      </c>
      <c r="B65" s="837"/>
      <c r="C65" s="837"/>
      <c r="D65" s="837"/>
      <c r="E65" s="837"/>
      <c r="F65" s="837"/>
      <c r="G65" s="837"/>
      <c r="H65" s="837"/>
      <c r="I65" s="837"/>
      <c r="J65" s="837"/>
    </row>
    <row r="66" spans="1:10">
      <c r="A66" s="837" t="s">
        <v>507</v>
      </c>
      <c r="B66" s="837"/>
      <c r="C66" s="837"/>
      <c r="D66" s="837"/>
      <c r="E66" s="837"/>
      <c r="F66" s="837"/>
      <c r="G66" s="837"/>
      <c r="H66" s="837"/>
      <c r="I66" s="837"/>
      <c r="J66" s="837"/>
    </row>
    <row r="67" spans="1:10">
      <c r="A67" s="837" t="s">
        <v>506</v>
      </c>
      <c r="B67" s="837"/>
      <c r="C67" s="837"/>
      <c r="D67" s="837"/>
      <c r="E67" s="837"/>
      <c r="F67" s="837"/>
      <c r="G67" s="837"/>
      <c r="H67" s="837"/>
      <c r="I67" s="837"/>
      <c r="J67" s="837"/>
    </row>
    <row r="68" spans="1:10">
      <c r="A68" s="837" t="s">
        <v>505</v>
      </c>
      <c r="B68" s="837"/>
      <c r="C68" s="837"/>
      <c r="D68" s="837"/>
      <c r="E68" s="837"/>
      <c r="F68" s="837"/>
      <c r="G68" s="837"/>
      <c r="H68" s="837"/>
      <c r="I68" s="837"/>
      <c r="J68" s="837"/>
    </row>
    <row r="69" spans="1:10">
      <c r="A69" s="837" t="s">
        <v>504</v>
      </c>
      <c r="B69" s="837"/>
      <c r="C69" s="837"/>
      <c r="D69" s="837"/>
      <c r="E69" s="837"/>
      <c r="F69" s="837"/>
      <c r="G69" s="837"/>
      <c r="H69" s="837"/>
      <c r="I69" s="837"/>
      <c r="J69" s="837"/>
    </row>
    <row r="70" spans="1:10">
      <c r="A70" s="837" t="s">
        <v>503</v>
      </c>
      <c r="B70" s="837"/>
      <c r="C70" s="837"/>
      <c r="D70" s="837"/>
      <c r="E70" s="837"/>
      <c r="F70" s="837"/>
      <c r="G70" s="837"/>
      <c r="H70" s="837"/>
      <c r="I70" s="837"/>
      <c r="J70" s="837"/>
    </row>
    <row r="71" spans="1:10">
      <c r="A71" s="837" t="s">
        <v>502</v>
      </c>
      <c r="B71" s="837"/>
      <c r="C71" s="837"/>
      <c r="D71" s="837"/>
      <c r="E71" s="837"/>
      <c r="F71" s="837"/>
      <c r="G71" s="837"/>
      <c r="H71" s="837"/>
      <c r="I71" s="837"/>
      <c r="J71" s="837"/>
    </row>
    <row r="72" spans="1:10">
      <c r="A72" s="837" t="s">
        <v>501</v>
      </c>
      <c r="B72" s="837"/>
      <c r="C72" s="837"/>
      <c r="D72" s="837"/>
      <c r="E72" s="837"/>
      <c r="F72" s="837"/>
      <c r="G72" s="837"/>
      <c r="H72" s="837"/>
      <c r="I72" s="837"/>
      <c r="J72" s="837"/>
    </row>
    <row r="73" spans="1:10">
      <c r="A73" s="837" t="s">
        <v>500</v>
      </c>
      <c r="B73" s="837"/>
      <c r="C73" s="837"/>
      <c r="D73" s="837"/>
      <c r="E73" s="837"/>
      <c r="F73" s="837"/>
      <c r="G73" s="837"/>
      <c r="H73" s="837"/>
      <c r="I73" s="837"/>
      <c r="J73" s="837"/>
    </row>
    <row r="74" spans="1:10">
      <c r="A74" s="838" t="s">
        <v>499</v>
      </c>
      <c r="B74" s="838"/>
      <c r="C74" s="838"/>
      <c r="D74" s="838"/>
      <c r="E74" s="838"/>
      <c r="F74" s="838"/>
      <c r="G74" s="838"/>
      <c r="H74" s="838"/>
      <c r="I74" s="838"/>
      <c r="J74" s="838"/>
    </row>
    <row r="75" spans="1:10">
      <c r="A75" s="837" t="s">
        <v>498</v>
      </c>
      <c r="B75" s="837"/>
      <c r="C75" s="837"/>
      <c r="D75" s="837"/>
      <c r="E75" s="837"/>
      <c r="F75" s="837"/>
      <c r="G75" s="837"/>
      <c r="H75" s="837"/>
      <c r="I75" s="837"/>
      <c r="J75" s="837"/>
    </row>
    <row r="76" spans="1:10">
      <c r="A76" s="837" t="s">
        <v>497</v>
      </c>
      <c r="B76" s="837"/>
      <c r="C76" s="837"/>
      <c r="D76" s="837"/>
      <c r="E76" s="837"/>
      <c r="F76" s="837"/>
      <c r="G76" s="837"/>
      <c r="H76" s="837"/>
      <c r="I76" s="837"/>
      <c r="J76" s="837"/>
    </row>
    <row r="77" spans="1:10">
      <c r="A77" s="837" t="s">
        <v>496</v>
      </c>
      <c r="B77" s="837"/>
      <c r="C77" s="837"/>
      <c r="D77" s="837"/>
      <c r="E77" s="837"/>
      <c r="F77" s="837"/>
      <c r="G77" s="837"/>
      <c r="H77" s="837"/>
      <c r="I77" s="837"/>
      <c r="J77" s="837"/>
    </row>
    <row r="78" spans="1:10">
      <c r="A78" s="837" t="s">
        <v>495</v>
      </c>
      <c r="B78" s="837"/>
      <c r="C78" s="837"/>
      <c r="D78" s="837"/>
      <c r="E78" s="837"/>
      <c r="F78" s="837"/>
      <c r="G78" s="837"/>
      <c r="H78" s="837"/>
      <c r="I78" s="837"/>
      <c r="J78" s="837"/>
    </row>
    <row r="79" spans="1:10">
      <c r="A79" s="837" t="s">
        <v>494</v>
      </c>
      <c r="B79" s="837"/>
      <c r="C79" s="837"/>
      <c r="D79" s="837"/>
      <c r="E79" s="837"/>
      <c r="F79" s="837"/>
      <c r="G79" s="837"/>
      <c r="H79" s="837"/>
      <c r="I79" s="837"/>
      <c r="J79" s="837"/>
    </row>
    <row r="80" spans="1:10">
      <c r="A80" s="837" t="s">
        <v>493</v>
      </c>
      <c r="B80" s="837"/>
      <c r="C80" s="837"/>
      <c r="D80" s="837"/>
      <c r="E80" s="837"/>
      <c r="F80" s="837"/>
      <c r="G80" s="837"/>
      <c r="H80" s="837"/>
      <c r="I80" s="837"/>
      <c r="J80" s="837"/>
    </row>
    <row r="81" spans="1:10">
      <c r="A81" s="837" t="s">
        <v>492</v>
      </c>
      <c r="B81" s="837"/>
      <c r="C81" s="837"/>
      <c r="D81" s="837"/>
      <c r="E81" s="837"/>
      <c r="F81" s="837"/>
      <c r="G81" s="837"/>
      <c r="H81" s="837"/>
      <c r="I81" s="837"/>
      <c r="J81" s="837"/>
    </row>
    <row r="82" spans="1:10">
      <c r="A82" s="837" t="s">
        <v>491</v>
      </c>
      <c r="B82" s="837"/>
      <c r="C82" s="837"/>
      <c r="D82" s="837"/>
      <c r="E82" s="837"/>
      <c r="F82" s="837"/>
      <c r="G82" s="837"/>
      <c r="H82" s="837"/>
      <c r="I82" s="837"/>
      <c r="J82" s="837"/>
    </row>
    <row r="83" spans="1:10">
      <c r="A83" s="837" t="s">
        <v>490</v>
      </c>
      <c r="B83" s="837"/>
      <c r="C83" s="837"/>
      <c r="D83" s="837"/>
      <c r="E83" s="837"/>
      <c r="F83" s="837"/>
      <c r="G83" s="837"/>
      <c r="H83" s="837"/>
      <c r="I83" s="837"/>
      <c r="J83" s="837"/>
    </row>
    <row r="84" spans="1:10">
      <c r="A84" s="837" t="s">
        <v>489</v>
      </c>
      <c r="B84" s="837"/>
      <c r="C84" s="837"/>
      <c r="D84" s="837"/>
      <c r="E84" s="837"/>
      <c r="F84" s="837"/>
      <c r="G84" s="837"/>
      <c r="H84" s="837"/>
      <c r="I84" s="837"/>
      <c r="J84" s="837"/>
    </row>
    <row r="85" spans="1:10">
      <c r="A85" s="837" t="s">
        <v>488</v>
      </c>
      <c r="B85" s="837"/>
      <c r="C85" s="837"/>
      <c r="D85" s="837"/>
      <c r="E85" s="837"/>
      <c r="F85" s="837"/>
      <c r="G85" s="837"/>
      <c r="H85" s="837"/>
      <c r="I85" s="837"/>
      <c r="J85" s="837"/>
    </row>
    <row r="86" spans="1:10">
      <c r="A86" s="837" t="s">
        <v>487</v>
      </c>
      <c r="B86" s="837"/>
      <c r="C86" s="837"/>
      <c r="D86" s="837"/>
      <c r="E86" s="837"/>
      <c r="F86" s="837"/>
      <c r="G86" s="837"/>
      <c r="H86" s="837"/>
      <c r="I86" s="837"/>
      <c r="J86" s="837"/>
    </row>
    <row r="87" spans="1:10">
      <c r="A87" s="837" t="s">
        <v>486</v>
      </c>
      <c r="B87" s="837"/>
      <c r="C87" s="837"/>
      <c r="D87" s="837"/>
      <c r="E87" s="837"/>
      <c r="F87" s="837"/>
      <c r="G87" s="837"/>
      <c r="H87" s="837"/>
      <c r="I87" s="837"/>
      <c r="J87" s="837"/>
    </row>
    <row r="88" spans="1:10">
      <c r="A88" s="837" t="s">
        <v>479</v>
      </c>
      <c r="B88" s="837"/>
      <c r="C88" s="837"/>
      <c r="D88" s="837"/>
      <c r="E88" s="837"/>
      <c r="F88" s="837"/>
      <c r="G88" s="837"/>
      <c r="H88" s="837"/>
      <c r="I88" s="837"/>
      <c r="J88" s="837"/>
    </row>
    <row r="89" spans="1:10">
      <c r="A89" s="837" t="s">
        <v>485</v>
      </c>
      <c r="B89" s="837"/>
      <c r="C89" s="837"/>
      <c r="D89" s="837"/>
      <c r="E89" s="837"/>
      <c r="F89" s="837"/>
      <c r="G89" s="837"/>
      <c r="H89" s="837"/>
      <c r="I89" s="837"/>
      <c r="J89" s="837"/>
    </row>
    <row r="90" spans="1:10">
      <c r="A90" s="837" t="s">
        <v>484</v>
      </c>
      <c r="B90" s="837"/>
      <c r="C90" s="837"/>
      <c r="D90" s="837"/>
      <c r="E90" s="837"/>
      <c r="F90" s="837"/>
      <c r="G90" s="837"/>
      <c r="H90" s="837"/>
      <c r="I90" s="837"/>
      <c r="J90" s="837"/>
    </row>
    <row r="91" spans="1:10">
      <c r="A91" s="837" t="s">
        <v>483</v>
      </c>
      <c r="B91" s="837"/>
      <c r="C91" s="837"/>
      <c r="D91" s="837"/>
      <c r="E91" s="837"/>
      <c r="F91" s="837"/>
      <c r="G91" s="837"/>
      <c r="H91" s="837"/>
      <c r="I91" s="837"/>
      <c r="J91" s="837"/>
    </row>
    <row r="92" spans="1:10">
      <c r="A92" s="837" t="s">
        <v>482</v>
      </c>
      <c r="B92" s="837"/>
      <c r="C92" s="837"/>
      <c r="D92" s="837"/>
      <c r="E92" s="837"/>
      <c r="F92" s="837"/>
      <c r="G92" s="837"/>
      <c r="H92" s="837"/>
      <c r="I92" s="837"/>
      <c r="J92" s="837"/>
    </row>
    <row r="93" spans="1:10">
      <c r="A93" s="837" t="s">
        <v>481</v>
      </c>
      <c r="B93" s="837"/>
      <c r="C93" s="837"/>
      <c r="D93" s="837"/>
      <c r="E93" s="837"/>
      <c r="F93" s="837"/>
      <c r="G93" s="837"/>
      <c r="H93" s="837"/>
      <c r="I93" s="837"/>
      <c r="J93" s="837"/>
    </row>
    <row r="94" spans="1:10">
      <c r="A94" s="837" t="s">
        <v>480</v>
      </c>
      <c r="B94" s="837"/>
      <c r="C94" s="837"/>
      <c r="D94" s="837"/>
      <c r="E94" s="837"/>
      <c r="F94" s="837"/>
      <c r="G94" s="837"/>
      <c r="H94" s="837"/>
      <c r="I94" s="837"/>
      <c r="J94" s="837"/>
    </row>
    <row r="95" spans="1:10">
      <c r="A95" s="837" t="s">
        <v>479</v>
      </c>
      <c r="B95" s="837"/>
      <c r="C95" s="837"/>
      <c r="D95" s="837"/>
      <c r="E95" s="837"/>
      <c r="F95" s="837"/>
      <c r="G95" s="837"/>
      <c r="H95" s="837"/>
      <c r="I95" s="837"/>
      <c r="J95" s="837"/>
    </row>
    <row r="96" spans="1:10">
      <c r="A96" s="837" t="s">
        <v>478</v>
      </c>
      <c r="B96" s="837"/>
      <c r="C96" s="837"/>
      <c r="D96" s="837"/>
      <c r="E96" s="837"/>
      <c r="F96" s="837"/>
      <c r="G96" s="837"/>
      <c r="H96" s="837"/>
      <c r="I96" s="837"/>
      <c r="J96" s="837"/>
    </row>
    <row r="97" spans="1:10">
      <c r="A97" s="837" t="s">
        <v>477</v>
      </c>
      <c r="B97" s="837"/>
      <c r="C97" s="837"/>
      <c r="D97" s="837"/>
      <c r="E97" s="837"/>
      <c r="F97" s="837"/>
      <c r="G97" s="837"/>
      <c r="H97" s="837"/>
      <c r="I97" s="837"/>
      <c r="J97" s="837"/>
    </row>
    <row r="98" spans="1:10">
      <c r="A98" s="837" t="s">
        <v>476</v>
      </c>
      <c r="B98" s="837"/>
      <c r="C98" s="837"/>
      <c r="D98" s="837"/>
      <c r="E98" s="837"/>
      <c r="F98" s="837"/>
      <c r="G98" s="837"/>
      <c r="H98" s="837"/>
      <c r="I98" s="837"/>
      <c r="J98" s="837"/>
    </row>
    <row r="99" spans="1:10">
      <c r="A99" s="837" t="s">
        <v>475</v>
      </c>
      <c r="B99" s="837"/>
      <c r="C99" s="837"/>
      <c r="D99" s="837"/>
      <c r="E99" s="837"/>
      <c r="F99" s="837"/>
      <c r="G99" s="837"/>
      <c r="H99" s="837"/>
      <c r="I99" s="837"/>
      <c r="J99" s="837"/>
    </row>
    <row r="100" spans="1:10">
      <c r="A100" s="837" t="s">
        <v>474</v>
      </c>
      <c r="B100" s="837"/>
      <c r="C100" s="837"/>
      <c r="D100" s="837"/>
      <c r="E100" s="837"/>
      <c r="F100" s="837"/>
      <c r="G100" s="837"/>
      <c r="H100" s="837"/>
      <c r="I100" s="837"/>
      <c r="J100" s="837"/>
    </row>
    <row r="101" spans="1:10">
      <c r="A101" s="837" t="s">
        <v>473</v>
      </c>
      <c r="B101" s="837"/>
      <c r="C101" s="837"/>
      <c r="D101" s="837"/>
      <c r="E101" s="837"/>
      <c r="F101" s="837"/>
      <c r="G101" s="837"/>
      <c r="H101" s="837"/>
      <c r="I101" s="837"/>
      <c r="J101" s="837"/>
    </row>
    <row r="102" spans="1:10">
      <c r="A102" s="837" t="s">
        <v>401</v>
      </c>
      <c r="B102" s="837"/>
      <c r="C102" s="837"/>
      <c r="D102" s="837"/>
      <c r="E102" s="837"/>
      <c r="F102" s="837"/>
      <c r="G102" s="837"/>
      <c r="H102" s="837"/>
      <c r="I102" s="837"/>
      <c r="J102" s="837"/>
    </row>
    <row r="104" spans="1:10">
      <c r="A104" s="305" t="s">
        <v>472</v>
      </c>
    </row>
    <row r="105" spans="1:10">
      <c r="A105" s="837" t="s">
        <v>471</v>
      </c>
      <c r="B105" s="837"/>
      <c r="C105" s="837"/>
      <c r="D105" s="837"/>
      <c r="E105" s="837"/>
      <c r="F105" s="837"/>
      <c r="G105" s="837"/>
      <c r="H105" s="837"/>
      <c r="I105" s="837"/>
      <c r="J105" s="837"/>
    </row>
    <row r="106" spans="1:10">
      <c r="A106" s="837" t="s">
        <v>470</v>
      </c>
      <c r="B106" s="837"/>
      <c r="C106" s="837"/>
      <c r="D106" s="837"/>
      <c r="E106" s="837"/>
      <c r="F106" s="837"/>
      <c r="G106" s="837"/>
      <c r="H106" s="837"/>
      <c r="I106" s="837"/>
      <c r="J106" s="837"/>
    </row>
    <row r="107" spans="1:10">
      <c r="A107" s="837" t="s">
        <v>469</v>
      </c>
      <c r="B107" s="837"/>
      <c r="C107" s="837"/>
      <c r="D107" s="837"/>
      <c r="E107" s="837"/>
      <c r="F107" s="837"/>
      <c r="G107" s="837"/>
      <c r="H107" s="837"/>
      <c r="I107" s="837"/>
      <c r="J107" s="837"/>
    </row>
    <row r="108" spans="1:10">
      <c r="A108" s="837" t="s">
        <v>468</v>
      </c>
      <c r="B108" s="837"/>
      <c r="C108" s="837"/>
      <c r="D108" s="837"/>
      <c r="E108" s="837"/>
      <c r="F108" s="837"/>
      <c r="G108" s="837"/>
      <c r="H108" s="837"/>
      <c r="I108" s="837"/>
      <c r="J108" s="837"/>
    </row>
    <row r="109" spans="1:10">
      <c r="A109" s="837" t="s">
        <v>467</v>
      </c>
      <c r="B109" s="837"/>
      <c r="C109" s="837"/>
      <c r="D109" s="837"/>
      <c r="E109" s="837"/>
      <c r="F109" s="837"/>
      <c r="G109" s="837"/>
      <c r="H109" s="837"/>
      <c r="I109" s="837"/>
      <c r="J109" s="837"/>
    </row>
    <row r="110" spans="1:10">
      <c r="A110" s="837" t="s">
        <v>466</v>
      </c>
      <c r="B110" s="837"/>
      <c r="C110" s="837"/>
      <c r="D110" s="837"/>
      <c r="E110" s="837"/>
      <c r="F110" s="837"/>
      <c r="G110" s="837"/>
      <c r="H110" s="837"/>
      <c r="I110" s="837"/>
      <c r="J110" s="837"/>
    </row>
    <row r="111" spans="1:10">
      <c r="A111" s="305" t="s">
        <v>465</v>
      </c>
      <c r="B111" s="305"/>
      <c r="C111" s="305"/>
      <c r="D111" s="305"/>
      <c r="E111" s="305"/>
      <c r="F111" s="305"/>
      <c r="G111" s="305"/>
      <c r="H111" s="305"/>
      <c r="I111" s="305"/>
      <c r="J111" s="305"/>
    </row>
    <row r="112" spans="1:10">
      <c r="A112" s="837" t="s">
        <v>464</v>
      </c>
      <c r="B112" s="837"/>
      <c r="C112" s="837"/>
      <c r="D112" s="837"/>
      <c r="E112" s="837"/>
      <c r="F112" s="837"/>
      <c r="G112" s="837"/>
      <c r="H112" s="837"/>
      <c r="I112" s="837"/>
      <c r="J112" s="837"/>
    </row>
    <row r="113" spans="1:10">
      <c r="A113" s="837" t="s">
        <v>463</v>
      </c>
      <c r="B113" s="837"/>
      <c r="C113" s="837"/>
      <c r="D113" s="837"/>
      <c r="E113" s="837"/>
      <c r="F113" s="837"/>
      <c r="G113" s="837"/>
      <c r="H113" s="837"/>
      <c r="I113" s="837"/>
      <c r="J113" s="837"/>
    </row>
    <row r="114" spans="1:10">
      <c r="A114" s="837" t="s">
        <v>462</v>
      </c>
      <c r="B114" s="837"/>
      <c r="C114" s="837"/>
      <c r="D114" s="837"/>
      <c r="E114" s="837"/>
      <c r="F114" s="837"/>
      <c r="G114" s="837"/>
      <c r="H114" s="837"/>
      <c r="I114" s="837"/>
      <c r="J114" s="837"/>
    </row>
    <row r="115" spans="1:10">
      <c r="A115" s="837" t="s">
        <v>461</v>
      </c>
      <c r="B115" s="837"/>
      <c r="C115" s="837"/>
      <c r="D115" s="837"/>
      <c r="E115" s="837"/>
      <c r="F115" s="837"/>
      <c r="G115" s="837"/>
      <c r="H115" s="837"/>
      <c r="I115" s="837"/>
      <c r="J115" s="837"/>
    </row>
    <row r="116" spans="1:10">
      <c r="A116" s="837" t="s">
        <v>460</v>
      </c>
      <c r="B116" s="837"/>
      <c r="C116" s="837"/>
      <c r="D116" s="837"/>
      <c r="E116" s="837"/>
      <c r="F116" s="837"/>
      <c r="G116" s="837"/>
      <c r="H116" s="837"/>
      <c r="I116" s="837"/>
      <c r="J116" s="837"/>
    </row>
    <row r="117" spans="1:10">
      <c r="A117" s="837" t="s">
        <v>459</v>
      </c>
      <c r="B117" s="837"/>
      <c r="C117" s="837"/>
      <c r="D117" s="837"/>
      <c r="E117" s="837"/>
      <c r="F117" s="837"/>
      <c r="G117" s="837"/>
      <c r="H117" s="837"/>
      <c r="I117" s="837"/>
      <c r="J117" s="837"/>
    </row>
    <row r="118" spans="1:10">
      <c r="A118" s="837" t="s">
        <v>458</v>
      </c>
      <c r="B118" s="837"/>
      <c r="C118" s="837"/>
      <c r="D118" s="837"/>
      <c r="E118" s="837"/>
      <c r="F118" s="837"/>
      <c r="G118" s="837"/>
      <c r="H118" s="837"/>
      <c r="I118" s="837"/>
      <c r="J118" s="837"/>
    </row>
    <row r="119" spans="1:10">
      <c r="A119" s="837" t="s">
        <v>457</v>
      </c>
      <c r="B119" s="837"/>
      <c r="C119" s="837"/>
      <c r="D119" s="837"/>
      <c r="E119" s="837"/>
      <c r="F119" s="837"/>
      <c r="G119" s="837"/>
      <c r="H119" s="837"/>
      <c r="I119" s="837"/>
      <c r="J119" s="837"/>
    </row>
    <row r="120" spans="1:10">
      <c r="A120" s="837" t="s">
        <v>456</v>
      </c>
      <c r="B120" s="837"/>
      <c r="C120" s="837"/>
      <c r="D120" s="837"/>
      <c r="E120" s="837"/>
      <c r="F120" s="837"/>
      <c r="G120" s="837"/>
      <c r="H120" s="837"/>
      <c r="I120" s="837"/>
      <c r="J120" s="837"/>
    </row>
    <row r="121" spans="1:10">
      <c r="A121" s="837" t="s">
        <v>455</v>
      </c>
      <c r="B121" s="837"/>
      <c r="C121" s="837"/>
      <c r="D121" s="837"/>
      <c r="E121" s="837"/>
      <c r="F121" s="837"/>
      <c r="G121" s="837"/>
      <c r="H121" s="837"/>
      <c r="I121" s="837"/>
      <c r="J121" s="837"/>
    </row>
    <row r="122" spans="1:10">
      <c r="A122" s="837" t="s">
        <v>454</v>
      </c>
      <c r="B122" s="837"/>
      <c r="C122" s="837"/>
      <c r="D122" s="837"/>
      <c r="E122" s="837"/>
      <c r="F122" s="837"/>
      <c r="G122" s="837"/>
      <c r="H122" s="837"/>
      <c r="I122" s="837"/>
      <c r="J122" s="837"/>
    </row>
    <row r="123" spans="1:10">
      <c r="A123" s="837" t="s">
        <v>453</v>
      </c>
      <c r="B123" s="837"/>
      <c r="C123" s="837"/>
      <c r="D123" s="837"/>
      <c r="E123" s="837"/>
      <c r="F123" s="837"/>
      <c r="G123" s="837"/>
      <c r="H123" s="837"/>
      <c r="I123" s="837"/>
      <c r="J123" s="837"/>
    </row>
    <row r="124" spans="1:10">
      <c r="A124" s="837" t="s">
        <v>452</v>
      </c>
      <c r="B124" s="837"/>
      <c r="C124" s="837"/>
      <c r="D124" s="837"/>
      <c r="E124" s="837"/>
      <c r="F124" s="837"/>
      <c r="G124" s="837"/>
      <c r="H124" s="837"/>
      <c r="I124" s="837"/>
      <c r="J124" s="837"/>
    </row>
    <row r="125" spans="1:10">
      <c r="A125" s="837" t="s">
        <v>451</v>
      </c>
      <c r="B125" s="837"/>
      <c r="C125" s="837"/>
      <c r="D125" s="837"/>
      <c r="E125" s="837"/>
      <c r="F125" s="837"/>
      <c r="G125" s="837"/>
      <c r="H125" s="837"/>
      <c r="I125" s="837"/>
      <c r="J125" s="837"/>
    </row>
    <row r="126" spans="1:10">
      <c r="A126" s="837" t="s">
        <v>450</v>
      </c>
      <c r="B126" s="837"/>
      <c r="C126" s="837"/>
      <c r="D126" s="837"/>
      <c r="E126" s="837"/>
      <c r="F126" s="837"/>
      <c r="G126" s="837"/>
      <c r="H126" s="837"/>
      <c r="I126" s="837"/>
      <c r="J126" s="837"/>
    </row>
    <row r="127" spans="1:10">
      <c r="A127" s="837" t="s">
        <v>449</v>
      </c>
      <c r="B127" s="837"/>
      <c r="C127" s="837"/>
      <c r="D127" s="837"/>
      <c r="E127" s="837"/>
      <c r="F127" s="837"/>
      <c r="G127" s="837"/>
      <c r="H127" s="837"/>
      <c r="I127" s="837"/>
      <c r="J127" s="837"/>
    </row>
    <row r="128" spans="1:10">
      <c r="A128" s="837" t="s">
        <v>448</v>
      </c>
      <c r="B128" s="837"/>
      <c r="C128" s="837"/>
      <c r="D128" s="837"/>
      <c r="E128" s="837"/>
      <c r="F128" s="837"/>
      <c r="G128" s="837"/>
      <c r="H128" s="837"/>
      <c r="I128" s="837"/>
      <c r="J128" s="837"/>
    </row>
    <row r="129" spans="1:10">
      <c r="A129" s="837" t="s">
        <v>447</v>
      </c>
      <c r="B129" s="837"/>
      <c r="C129" s="837"/>
      <c r="D129" s="837"/>
      <c r="E129" s="837"/>
      <c r="F129" s="837"/>
      <c r="G129" s="837"/>
      <c r="H129" s="837"/>
      <c r="I129" s="837"/>
      <c r="J129" s="837"/>
    </row>
    <row r="130" spans="1:10">
      <c r="A130" s="837" t="s">
        <v>446</v>
      </c>
      <c r="B130" s="837"/>
      <c r="C130" s="837"/>
      <c r="D130" s="837"/>
      <c r="E130" s="837"/>
      <c r="F130" s="837"/>
      <c r="G130" s="837"/>
      <c r="H130" s="837"/>
      <c r="I130" s="837"/>
      <c r="J130" s="837"/>
    </row>
    <row r="131" spans="1:10">
      <c r="A131" s="837" t="s">
        <v>445</v>
      </c>
      <c r="B131" s="837"/>
      <c r="C131" s="837"/>
      <c r="D131" s="837"/>
      <c r="E131" s="837"/>
      <c r="F131" s="837"/>
      <c r="G131" s="837"/>
      <c r="H131" s="837"/>
      <c r="I131" s="837"/>
      <c r="J131" s="837"/>
    </row>
    <row r="132" spans="1:10">
      <c r="A132" s="837" t="s">
        <v>444</v>
      </c>
      <c r="B132" s="837"/>
      <c r="C132" s="837"/>
      <c r="D132" s="837"/>
      <c r="E132" s="837"/>
      <c r="F132" s="837"/>
      <c r="G132" s="837"/>
      <c r="H132" s="837"/>
      <c r="I132" s="837"/>
      <c r="J132" s="837"/>
    </row>
    <row r="133" spans="1:10">
      <c r="A133" s="837" t="s">
        <v>443</v>
      </c>
      <c r="B133" s="837"/>
      <c r="C133" s="837"/>
      <c r="D133" s="837"/>
      <c r="E133" s="837"/>
      <c r="F133" s="837"/>
      <c r="G133" s="837"/>
      <c r="H133" s="837"/>
      <c r="I133" s="837"/>
      <c r="J133" s="837"/>
    </row>
    <row r="134" spans="1:10">
      <c r="A134" s="837" t="s">
        <v>442</v>
      </c>
      <c r="B134" s="837"/>
      <c r="C134" s="837"/>
      <c r="D134" s="837"/>
      <c r="E134" s="837"/>
      <c r="F134" s="837"/>
      <c r="G134" s="837"/>
      <c r="H134" s="837"/>
      <c r="I134" s="837"/>
      <c r="J134" s="837"/>
    </row>
    <row r="135" spans="1:10">
      <c r="A135" s="837" t="s">
        <v>441</v>
      </c>
      <c r="B135" s="837"/>
      <c r="C135" s="837"/>
      <c r="D135" s="837"/>
      <c r="E135" s="837"/>
      <c r="F135" s="837"/>
      <c r="G135" s="837"/>
      <c r="H135" s="837"/>
      <c r="I135" s="837"/>
      <c r="J135" s="837"/>
    </row>
    <row r="136" spans="1:10">
      <c r="A136" s="837" t="s">
        <v>440</v>
      </c>
      <c r="B136" s="837"/>
      <c r="C136" s="837"/>
      <c r="D136" s="837"/>
      <c r="E136" s="837"/>
      <c r="F136" s="837"/>
      <c r="G136" s="837"/>
      <c r="H136" s="837"/>
      <c r="I136" s="837"/>
      <c r="J136" s="837"/>
    </row>
    <row r="137" spans="1:10">
      <c r="A137" s="837" t="s">
        <v>439</v>
      </c>
      <c r="B137" s="837"/>
      <c r="C137" s="837"/>
      <c r="D137" s="837"/>
      <c r="E137" s="837"/>
      <c r="F137" s="837"/>
      <c r="G137" s="837"/>
      <c r="H137" s="837"/>
      <c r="I137" s="837"/>
      <c r="J137" s="837"/>
    </row>
    <row r="138" spans="1:10">
      <c r="A138" s="837" t="s">
        <v>438</v>
      </c>
      <c r="B138" s="837"/>
      <c r="C138" s="837"/>
      <c r="D138" s="837"/>
      <c r="E138" s="837"/>
      <c r="F138" s="837"/>
      <c r="G138" s="837"/>
      <c r="H138" s="837"/>
      <c r="I138" s="837"/>
      <c r="J138" s="837"/>
    </row>
    <row r="139" spans="1:10">
      <c r="A139" s="837" t="s">
        <v>437</v>
      </c>
      <c r="B139" s="837"/>
      <c r="C139" s="837"/>
      <c r="D139" s="837"/>
      <c r="E139" s="837"/>
      <c r="F139" s="837"/>
      <c r="G139" s="837"/>
      <c r="H139" s="837"/>
      <c r="I139" s="837"/>
      <c r="J139" s="837"/>
    </row>
    <row r="140" spans="1:10">
      <c r="A140" s="837" t="s">
        <v>436</v>
      </c>
      <c r="B140" s="837"/>
      <c r="C140" s="837"/>
      <c r="D140" s="837"/>
      <c r="E140" s="837"/>
      <c r="F140" s="837"/>
      <c r="G140" s="837"/>
      <c r="H140" s="837"/>
      <c r="I140" s="837"/>
      <c r="J140" s="837"/>
    </row>
    <row r="141" spans="1:10">
      <c r="A141" s="837" t="s">
        <v>435</v>
      </c>
      <c r="B141" s="837"/>
      <c r="C141" s="837"/>
      <c r="D141" s="837"/>
      <c r="E141" s="837"/>
      <c r="F141" s="837"/>
      <c r="G141" s="837"/>
      <c r="H141" s="837"/>
      <c r="I141" s="837"/>
      <c r="J141" s="837"/>
    </row>
    <row r="142" spans="1:10">
      <c r="A142" s="837" t="s">
        <v>434</v>
      </c>
      <c r="B142" s="837"/>
      <c r="C142" s="837"/>
      <c r="D142" s="837"/>
      <c r="E142" s="837"/>
      <c r="F142" s="837"/>
      <c r="G142" s="837"/>
      <c r="H142" s="837"/>
      <c r="I142" s="837"/>
      <c r="J142" s="837"/>
    </row>
    <row r="143" spans="1:10">
      <c r="A143" s="837" t="s">
        <v>433</v>
      </c>
      <c r="B143" s="837"/>
      <c r="C143" s="837"/>
      <c r="D143" s="837"/>
      <c r="E143" s="837"/>
      <c r="F143" s="837"/>
      <c r="G143" s="837"/>
      <c r="H143" s="837"/>
      <c r="I143" s="837"/>
      <c r="J143" s="837"/>
    </row>
    <row r="144" spans="1:10">
      <c r="A144" s="837" t="s">
        <v>432</v>
      </c>
      <c r="B144" s="837"/>
      <c r="C144" s="837"/>
      <c r="D144" s="837"/>
      <c r="E144" s="837"/>
      <c r="F144" s="837"/>
      <c r="G144" s="837"/>
      <c r="H144" s="837"/>
      <c r="I144" s="837"/>
      <c r="J144" s="837"/>
    </row>
    <row r="145" spans="1:10">
      <c r="A145" s="837" t="s">
        <v>431</v>
      </c>
      <c r="B145" s="837"/>
      <c r="C145" s="837"/>
      <c r="D145" s="837"/>
      <c r="E145" s="837"/>
      <c r="F145" s="837"/>
      <c r="G145" s="837"/>
      <c r="H145" s="837"/>
      <c r="I145" s="837"/>
      <c r="J145" s="837"/>
    </row>
    <row r="146" spans="1:10">
      <c r="A146" s="837" t="s">
        <v>430</v>
      </c>
      <c r="B146" s="837"/>
      <c r="C146" s="837"/>
      <c r="D146" s="837"/>
      <c r="E146" s="837"/>
      <c r="F146" s="837"/>
      <c r="G146" s="837"/>
      <c r="H146" s="837"/>
      <c r="I146" s="837"/>
      <c r="J146" s="837"/>
    </row>
    <row r="147" spans="1:10">
      <c r="A147" s="837" t="s">
        <v>429</v>
      </c>
      <c r="B147" s="837"/>
      <c r="C147" s="837"/>
      <c r="D147" s="837"/>
      <c r="E147" s="837"/>
      <c r="F147" s="837"/>
      <c r="G147" s="837"/>
      <c r="H147" s="837"/>
      <c r="I147" s="837"/>
      <c r="J147" s="837"/>
    </row>
    <row r="148" spans="1:10">
      <c r="A148" s="837" t="s">
        <v>428</v>
      </c>
      <c r="B148" s="837"/>
      <c r="C148" s="837"/>
      <c r="D148" s="837"/>
      <c r="E148" s="837"/>
      <c r="F148" s="837"/>
      <c r="G148" s="837"/>
      <c r="H148" s="837"/>
      <c r="I148" s="837"/>
      <c r="J148" s="837"/>
    </row>
    <row r="149" spans="1:10">
      <c r="A149" s="837" t="s">
        <v>427</v>
      </c>
      <c r="B149" s="837"/>
      <c r="C149" s="837"/>
      <c r="D149" s="837"/>
      <c r="E149" s="837"/>
      <c r="F149" s="837"/>
      <c r="G149" s="837"/>
      <c r="H149" s="837"/>
      <c r="I149" s="837"/>
      <c r="J149" s="837"/>
    </row>
    <row r="150" spans="1:10">
      <c r="A150" s="837" t="s">
        <v>426</v>
      </c>
      <c r="B150" s="837"/>
      <c r="C150" s="837"/>
      <c r="D150" s="837"/>
      <c r="E150" s="837"/>
      <c r="F150" s="837"/>
      <c r="G150" s="837"/>
      <c r="H150" s="837"/>
      <c r="I150" s="837"/>
      <c r="J150" s="837"/>
    </row>
    <row r="151" spans="1:10">
      <c r="A151" s="837" t="s">
        <v>425</v>
      </c>
      <c r="B151" s="837"/>
      <c r="C151" s="837"/>
      <c r="D151" s="837"/>
      <c r="E151" s="837"/>
      <c r="F151" s="837"/>
      <c r="G151" s="837"/>
      <c r="H151" s="837"/>
      <c r="I151" s="837"/>
      <c r="J151" s="837"/>
    </row>
    <row r="152" spans="1:10">
      <c r="A152" s="837" t="s">
        <v>424</v>
      </c>
      <c r="B152" s="837"/>
      <c r="C152" s="837"/>
      <c r="D152" s="837"/>
      <c r="E152" s="837"/>
      <c r="F152" s="837"/>
      <c r="G152" s="837"/>
      <c r="H152" s="837"/>
      <c r="I152" s="837"/>
      <c r="J152" s="837"/>
    </row>
    <row r="153" spans="1:10">
      <c r="A153" s="837" t="s">
        <v>423</v>
      </c>
      <c r="B153" s="837"/>
      <c r="C153" s="837"/>
      <c r="D153" s="837"/>
      <c r="E153" s="837"/>
      <c r="F153" s="837"/>
      <c r="G153" s="837"/>
      <c r="H153" s="837"/>
      <c r="I153" s="837"/>
      <c r="J153" s="837"/>
    </row>
    <row r="154" spans="1:10">
      <c r="A154" s="837" t="s">
        <v>422</v>
      </c>
      <c r="B154" s="837"/>
      <c r="C154" s="837"/>
      <c r="D154" s="837"/>
      <c r="E154" s="837"/>
      <c r="F154" s="837"/>
      <c r="G154" s="837"/>
      <c r="H154" s="837"/>
      <c r="I154" s="837"/>
      <c r="J154" s="837"/>
    </row>
    <row r="155" spans="1:10">
      <c r="A155" s="837" t="s">
        <v>421</v>
      </c>
      <c r="B155" s="837"/>
      <c r="C155" s="837"/>
      <c r="D155" s="837"/>
      <c r="E155" s="837"/>
      <c r="F155" s="837"/>
      <c r="G155" s="837"/>
      <c r="H155" s="837"/>
      <c r="I155" s="837"/>
      <c r="J155" s="837"/>
    </row>
    <row r="156" spans="1:10">
      <c r="A156" s="837" t="s">
        <v>420</v>
      </c>
      <c r="B156" s="837"/>
      <c r="C156" s="837"/>
      <c r="D156" s="837"/>
      <c r="E156" s="837"/>
      <c r="F156" s="837"/>
      <c r="G156" s="837"/>
      <c r="H156" s="837"/>
      <c r="I156" s="837"/>
      <c r="J156" s="837"/>
    </row>
    <row r="157" spans="1:10">
      <c r="A157" s="837" t="s">
        <v>419</v>
      </c>
      <c r="B157" s="837"/>
      <c r="C157" s="837"/>
      <c r="D157" s="837"/>
      <c r="E157" s="837"/>
      <c r="F157" s="837"/>
      <c r="G157" s="837"/>
      <c r="H157" s="837"/>
      <c r="I157" s="837"/>
      <c r="J157" s="837"/>
    </row>
    <row r="158" spans="1:10">
      <c r="A158" s="837" t="s">
        <v>418</v>
      </c>
      <c r="B158" s="837"/>
      <c r="C158" s="837"/>
      <c r="D158" s="837"/>
      <c r="E158" s="837"/>
      <c r="F158" s="837"/>
      <c r="G158" s="837"/>
      <c r="H158" s="837"/>
      <c r="I158" s="837"/>
      <c r="J158" s="837"/>
    </row>
    <row r="159" spans="1:10">
      <c r="A159" s="837" t="s">
        <v>417</v>
      </c>
      <c r="B159" s="837"/>
      <c r="C159" s="837"/>
      <c r="D159" s="837"/>
      <c r="E159" s="837"/>
      <c r="F159" s="837"/>
      <c r="G159" s="837"/>
      <c r="H159" s="837"/>
      <c r="I159" s="837"/>
      <c r="J159" s="837"/>
    </row>
    <row r="160" spans="1:10">
      <c r="A160" s="837" t="s">
        <v>416</v>
      </c>
      <c r="B160" s="837"/>
      <c r="C160" s="837"/>
      <c r="D160" s="837"/>
      <c r="E160" s="837"/>
      <c r="F160" s="837"/>
      <c r="G160" s="837"/>
      <c r="H160" s="837"/>
      <c r="I160" s="837"/>
      <c r="J160" s="837"/>
    </row>
    <row r="161" spans="1:10">
      <c r="A161" s="837" t="s">
        <v>415</v>
      </c>
      <c r="B161" s="837"/>
      <c r="C161" s="837"/>
      <c r="D161" s="837"/>
      <c r="E161" s="837"/>
      <c r="F161" s="837"/>
      <c r="G161" s="837"/>
      <c r="H161" s="837"/>
      <c r="I161" s="837"/>
      <c r="J161" s="837"/>
    </row>
    <row r="162" spans="1:10">
      <c r="A162" s="838" t="s">
        <v>414</v>
      </c>
      <c r="B162" s="838"/>
      <c r="C162" s="838"/>
      <c r="D162" s="838"/>
      <c r="E162" s="838"/>
      <c r="F162" s="838"/>
      <c r="G162" s="838"/>
      <c r="H162" s="838"/>
      <c r="I162" s="838"/>
      <c r="J162" s="838"/>
    </row>
    <row r="163" spans="1:10">
      <c r="A163" s="837" t="s">
        <v>413</v>
      </c>
      <c r="B163" s="837"/>
      <c r="C163" s="837"/>
      <c r="D163" s="837"/>
      <c r="E163" s="837"/>
      <c r="F163" s="837"/>
      <c r="G163" s="837"/>
      <c r="H163" s="837"/>
      <c r="I163" s="837"/>
      <c r="J163" s="837"/>
    </row>
    <row r="164" spans="1:10">
      <c r="A164" s="837" t="s">
        <v>412</v>
      </c>
      <c r="B164" s="837"/>
      <c r="C164" s="837"/>
      <c r="D164" s="837"/>
      <c r="E164" s="837"/>
      <c r="F164" s="837"/>
      <c r="G164" s="837"/>
      <c r="H164" s="837"/>
      <c r="I164" s="837"/>
      <c r="J164" s="837"/>
    </row>
    <row r="165" spans="1:10">
      <c r="A165" s="837" t="s">
        <v>411</v>
      </c>
      <c r="B165" s="837"/>
      <c r="C165" s="837"/>
      <c r="D165" s="837"/>
      <c r="E165" s="837"/>
      <c r="F165" s="837"/>
      <c r="G165" s="837"/>
      <c r="H165" s="837"/>
      <c r="I165" s="837"/>
      <c r="J165" s="837"/>
    </row>
    <row r="166" spans="1:10">
      <c r="A166" s="837" t="s">
        <v>410</v>
      </c>
      <c r="B166" s="837"/>
      <c r="C166" s="837"/>
      <c r="D166" s="837"/>
      <c r="E166" s="837"/>
      <c r="F166" s="837"/>
      <c r="G166" s="837"/>
      <c r="H166" s="837"/>
      <c r="I166" s="837"/>
      <c r="J166" s="837"/>
    </row>
    <row r="167" spans="1:10">
      <c r="A167" s="837" t="s">
        <v>402</v>
      </c>
      <c r="B167" s="837"/>
      <c r="C167" s="837"/>
      <c r="D167" s="837"/>
      <c r="E167" s="837"/>
      <c r="F167" s="837"/>
      <c r="G167" s="837"/>
      <c r="H167" s="837"/>
      <c r="I167" s="837"/>
      <c r="J167" s="837"/>
    </row>
    <row r="168" spans="1:10">
      <c r="A168" s="837" t="s">
        <v>409</v>
      </c>
      <c r="B168" s="837"/>
      <c r="C168" s="837"/>
      <c r="D168" s="837"/>
      <c r="E168" s="837"/>
      <c r="F168" s="837"/>
      <c r="G168" s="837"/>
      <c r="H168" s="837"/>
      <c r="I168" s="837"/>
      <c r="J168" s="837"/>
    </row>
    <row r="169" spans="1:10">
      <c r="A169" s="837" t="s">
        <v>408</v>
      </c>
      <c r="B169" s="837"/>
      <c r="C169" s="837"/>
      <c r="D169" s="837"/>
      <c r="E169" s="837"/>
      <c r="F169" s="837"/>
      <c r="G169" s="837"/>
      <c r="H169" s="837"/>
      <c r="I169" s="837"/>
      <c r="J169" s="837"/>
    </row>
    <row r="170" spans="1:10">
      <c r="A170" s="837" t="s">
        <v>407</v>
      </c>
      <c r="B170" s="837"/>
      <c r="C170" s="837"/>
      <c r="D170" s="837"/>
      <c r="E170" s="837"/>
      <c r="F170" s="837"/>
      <c r="G170" s="837"/>
      <c r="H170" s="837"/>
      <c r="I170" s="837"/>
      <c r="J170" s="837"/>
    </row>
    <row r="171" spans="1:10">
      <c r="A171" s="837" t="s">
        <v>406</v>
      </c>
      <c r="B171" s="837"/>
      <c r="C171" s="837"/>
      <c r="D171" s="837"/>
      <c r="E171" s="837"/>
      <c r="F171" s="837"/>
      <c r="G171" s="837"/>
      <c r="H171" s="837"/>
      <c r="I171" s="837"/>
      <c r="J171" s="837"/>
    </row>
    <row r="172" spans="1:10">
      <c r="A172" s="837" t="s">
        <v>405</v>
      </c>
      <c r="B172" s="837"/>
      <c r="C172" s="837"/>
      <c r="D172" s="837"/>
      <c r="E172" s="837"/>
      <c r="F172" s="837"/>
      <c r="G172" s="837"/>
      <c r="H172" s="837"/>
      <c r="I172" s="837"/>
      <c r="J172" s="837"/>
    </row>
    <row r="173" spans="1:10">
      <c r="A173" s="837" t="s">
        <v>404</v>
      </c>
      <c r="B173" s="837"/>
      <c r="C173" s="837"/>
      <c r="D173" s="837"/>
      <c r="E173" s="837"/>
      <c r="F173" s="837"/>
      <c r="G173" s="837"/>
      <c r="H173" s="837"/>
      <c r="I173" s="837"/>
      <c r="J173" s="837"/>
    </row>
    <row r="174" spans="1:10">
      <c r="A174" s="837" t="s">
        <v>403</v>
      </c>
      <c r="B174" s="837"/>
      <c r="C174" s="837"/>
      <c r="D174" s="837"/>
      <c r="E174" s="837"/>
      <c r="F174" s="837"/>
      <c r="G174" s="837"/>
      <c r="H174" s="837"/>
      <c r="I174" s="837"/>
      <c r="J174" s="837"/>
    </row>
    <row r="175" spans="1:10">
      <c r="A175" s="837" t="s">
        <v>402</v>
      </c>
      <c r="B175" s="837"/>
      <c r="C175" s="837"/>
      <c r="D175" s="837"/>
      <c r="E175" s="837"/>
      <c r="F175" s="837"/>
      <c r="G175" s="837"/>
      <c r="H175" s="837"/>
      <c r="I175" s="837"/>
      <c r="J175" s="837"/>
    </row>
    <row r="176" spans="1:10">
      <c r="A176" s="837" t="s">
        <v>400</v>
      </c>
      <c r="B176" s="837"/>
      <c r="C176" s="837"/>
      <c r="D176" s="837"/>
      <c r="E176" s="837"/>
      <c r="F176" s="837"/>
      <c r="G176" s="837"/>
      <c r="H176" s="837"/>
      <c r="I176" s="837"/>
      <c r="J176" s="837"/>
    </row>
    <row r="177" spans="1:10">
      <c r="A177" s="837" t="s">
        <v>399</v>
      </c>
      <c r="B177" s="837"/>
      <c r="C177" s="837"/>
      <c r="D177" s="837"/>
      <c r="E177" s="837"/>
      <c r="F177" s="837"/>
      <c r="G177" s="837"/>
      <c r="H177" s="837"/>
      <c r="I177" s="837"/>
      <c r="J177" s="837"/>
    </row>
    <row r="178" spans="1:10">
      <c r="A178" s="837" t="s">
        <v>398</v>
      </c>
      <c r="B178" s="837"/>
      <c r="C178" s="837"/>
      <c r="D178" s="837"/>
      <c r="E178" s="837"/>
      <c r="F178" s="837"/>
      <c r="G178" s="837"/>
      <c r="H178" s="837"/>
      <c r="I178" s="837"/>
      <c r="J178" s="837"/>
    </row>
    <row r="179" spans="1:10">
      <c r="A179" s="837"/>
      <c r="B179" s="837"/>
      <c r="C179" s="837"/>
      <c r="D179" s="837"/>
      <c r="E179" s="837"/>
      <c r="F179" s="837"/>
      <c r="G179" s="837"/>
      <c r="H179" s="837"/>
      <c r="I179" s="837"/>
      <c r="J179" s="837"/>
    </row>
  </sheetData>
  <mergeCells count="167">
    <mergeCell ref="A3:I3"/>
    <mergeCell ref="A8:C8"/>
    <mergeCell ref="A7:C7"/>
    <mergeCell ref="A4:I4"/>
    <mergeCell ref="A31:J31"/>
    <mergeCell ref="A32:J32"/>
    <mergeCell ref="A6:H6"/>
    <mergeCell ref="A16:I16"/>
    <mergeCell ref="A14:H14"/>
    <mergeCell ref="A23:J23"/>
    <mergeCell ref="A22:J22"/>
    <mergeCell ref="A24:J24"/>
    <mergeCell ref="A26:J26"/>
    <mergeCell ref="A10:D10"/>
    <mergeCell ref="E10:H10"/>
    <mergeCell ref="E12:H12"/>
    <mergeCell ref="A20:J20"/>
    <mergeCell ref="A21:J21"/>
    <mergeCell ref="A19:J19"/>
    <mergeCell ref="A33:J33"/>
    <mergeCell ref="A34:J34"/>
    <mergeCell ref="A35:J35"/>
    <mergeCell ref="A41:J41"/>
    <mergeCell ref="A42:J42"/>
    <mergeCell ref="A27:J27"/>
    <mergeCell ref="A30:J30"/>
    <mergeCell ref="A28:J28"/>
    <mergeCell ref="A29:J29"/>
    <mergeCell ref="A36:J36"/>
    <mergeCell ref="A37:J37"/>
    <mergeCell ref="A38:J38"/>
    <mergeCell ref="A39:J39"/>
    <mergeCell ref="A40:J40"/>
    <mergeCell ref="A76:J76"/>
    <mergeCell ref="A66:J66"/>
    <mergeCell ref="A46:J46"/>
    <mergeCell ref="A64:J64"/>
    <mergeCell ref="A65:J65"/>
    <mergeCell ref="A47:J47"/>
    <mergeCell ref="A48:J48"/>
    <mergeCell ref="A49:J49"/>
    <mergeCell ref="A43:J43"/>
    <mergeCell ref="A45:J45"/>
    <mergeCell ref="A44:J44"/>
    <mergeCell ref="A50:J50"/>
    <mergeCell ref="A74:J74"/>
    <mergeCell ref="A75:J75"/>
    <mergeCell ref="A51:J51"/>
    <mergeCell ref="A52:J52"/>
    <mergeCell ref="A53:J53"/>
    <mergeCell ref="A54:J54"/>
    <mergeCell ref="A55:J55"/>
    <mergeCell ref="A61:J61"/>
    <mergeCell ref="A67:J67"/>
    <mergeCell ref="A68:J68"/>
    <mergeCell ref="A56:J56"/>
    <mergeCell ref="A57:J57"/>
    <mergeCell ref="A59:J59"/>
    <mergeCell ref="A58:J58"/>
    <mergeCell ref="A62:J62"/>
    <mergeCell ref="A60:J60"/>
    <mergeCell ref="A63:J63"/>
    <mergeCell ref="A73:J73"/>
    <mergeCell ref="A69:J69"/>
    <mergeCell ref="A70:J70"/>
    <mergeCell ref="A94:J94"/>
    <mergeCell ref="A86:J86"/>
    <mergeCell ref="A87:J87"/>
    <mergeCell ref="A88:J88"/>
    <mergeCell ref="A95:J95"/>
    <mergeCell ref="A91:J91"/>
    <mergeCell ref="A92:J92"/>
    <mergeCell ref="A77:J77"/>
    <mergeCell ref="A78:J78"/>
    <mergeCell ref="A71:J71"/>
    <mergeCell ref="A72:J72"/>
    <mergeCell ref="A84:J84"/>
    <mergeCell ref="A79:J79"/>
    <mergeCell ref="A80:J80"/>
    <mergeCell ref="A81:J81"/>
    <mergeCell ref="A109:J109"/>
    <mergeCell ref="A102:J102"/>
    <mergeCell ref="A100:J100"/>
    <mergeCell ref="A101:J101"/>
    <mergeCell ref="A106:J106"/>
    <mergeCell ref="A107:J107"/>
    <mergeCell ref="A108:J108"/>
    <mergeCell ref="A105:J105"/>
    <mergeCell ref="A82:J82"/>
    <mergeCell ref="A89:J89"/>
    <mergeCell ref="A90:J90"/>
    <mergeCell ref="A93:J93"/>
    <mergeCell ref="A98:J98"/>
    <mergeCell ref="A99:J99"/>
    <mergeCell ref="A85:J85"/>
    <mergeCell ref="A83:J83"/>
    <mergeCell ref="A97:J97"/>
    <mergeCell ref="A96:J96"/>
    <mergeCell ref="A118:J118"/>
    <mergeCell ref="A119:J119"/>
    <mergeCell ref="A120:J120"/>
    <mergeCell ref="A110:J110"/>
    <mergeCell ref="A112:J112"/>
    <mergeCell ref="A113:J113"/>
    <mergeCell ref="A114:J114"/>
    <mergeCell ref="A115:J115"/>
    <mergeCell ref="A116:J116"/>
    <mergeCell ref="A117:J117"/>
    <mergeCell ref="A127:J127"/>
    <mergeCell ref="A128:J128"/>
    <mergeCell ref="A129:J129"/>
    <mergeCell ref="A130:J130"/>
    <mergeCell ref="A121:J121"/>
    <mergeCell ref="A122:J122"/>
    <mergeCell ref="A123:J123"/>
    <mergeCell ref="A124:J124"/>
    <mergeCell ref="A125:J125"/>
    <mergeCell ref="A126:J126"/>
    <mergeCell ref="A136:J136"/>
    <mergeCell ref="A137:J137"/>
    <mergeCell ref="A138:J138"/>
    <mergeCell ref="A139:J139"/>
    <mergeCell ref="A140:J140"/>
    <mergeCell ref="A131:J131"/>
    <mergeCell ref="A132:J132"/>
    <mergeCell ref="A133:J133"/>
    <mergeCell ref="A134:J134"/>
    <mergeCell ref="A135:J135"/>
    <mergeCell ref="A146:J146"/>
    <mergeCell ref="A147:J147"/>
    <mergeCell ref="A148:J148"/>
    <mergeCell ref="A149:J149"/>
    <mergeCell ref="A150:J150"/>
    <mergeCell ref="A141:J141"/>
    <mergeCell ref="A142:J142"/>
    <mergeCell ref="A143:J143"/>
    <mergeCell ref="A144:J144"/>
    <mergeCell ref="A145:J145"/>
    <mergeCell ref="A156:J156"/>
    <mergeCell ref="A157:J157"/>
    <mergeCell ref="A158:J158"/>
    <mergeCell ref="A159:J159"/>
    <mergeCell ref="A160:J160"/>
    <mergeCell ref="A151:J151"/>
    <mergeCell ref="A152:J152"/>
    <mergeCell ref="A153:J153"/>
    <mergeCell ref="A154:J154"/>
    <mergeCell ref="A155:J155"/>
    <mergeCell ref="A166:J166"/>
    <mergeCell ref="A167:J167"/>
    <mergeCell ref="A168:J168"/>
    <mergeCell ref="A169:J169"/>
    <mergeCell ref="A170:J170"/>
    <mergeCell ref="A161:J161"/>
    <mergeCell ref="A162:J162"/>
    <mergeCell ref="A163:J163"/>
    <mergeCell ref="A164:J164"/>
    <mergeCell ref="A165:J165"/>
    <mergeCell ref="A176:J176"/>
    <mergeCell ref="A177:J177"/>
    <mergeCell ref="A178:J178"/>
    <mergeCell ref="A179:J179"/>
    <mergeCell ref="A171:J171"/>
    <mergeCell ref="A172:J172"/>
    <mergeCell ref="A173:J173"/>
    <mergeCell ref="A174:J174"/>
    <mergeCell ref="A175:J175"/>
  </mergeCells>
  <phoneticPr fontId="2"/>
  <printOptions horizontalCentered="1"/>
  <pageMargins left="1.1023622047244095" right="0.31496062992125984" top="0.74803149606299213" bottom="0.74803149606299213" header="0.31496062992125984" footer="0.31496062992125984"/>
  <pageSetup paperSize="9" scale="91" orientation="portrait" r:id="rId1"/>
  <rowBreaks count="1" manualBreakCount="1">
    <brk id="61" max="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3"/>
  <sheetViews>
    <sheetView showGridLines="0" view="pageBreakPreview" zoomScaleNormal="100" zoomScaleSheetLayoutView="100" workbookViewId="0">
      <selection activeCell="C2" sqref="C2"/>
    </sheetView>
  </sheetViews>
  <sheetFormatPr defaultRowHeight="13.5"/>
  <cols>
    <col min="1" max="8" width="9" style="306"/>
    <col min="9" max="9" width="9.75" style="306" customWidth="1"/>
    <col min="10" max="16384" width="9" style="306"/>
  </cols>
  <sheetData>
    <row r="1" spans="1:9">
      <c r="A1" s="306" t="s">
        <v>576</v>
      </c>
    </row>
    <row r="3" spans="1:9">
      <c r="A3" s="840" t="s">
        <v>575</v>
      </c>
      <c r="B3" s="840"/>
      <c r="C3" s="840"/>
      <c r="D3" s="840"/>
      <c r="E3" s="840"/>
      <c r="F3" s="840"/>
      <c r="G3" s="840"/>
      <c r="H3" s="840"/>
      <c r="I3" s="840"/>
    </row>
    <row r="4" spans="1:9">
      <c r="A4" s="313"/>
      <c r="B4" s="313"/>
      <c r="C4" s="313"/>
      <c r="D4" s="313"/>
      <c r="E4" s="313"/>
      <c r="F4" s="313"/>
      <c r="G4" s="313"/>
      <c r="H4" s="313"/>
      <c r="I4" s="313"/>
    </row>
    <row r="6" spans="1:9">
      <c r="A6" s="849" t="s">
        <v>574</v>
      </c>
      <c r="B6" s="849"/>
      <c r="C6" s="849"/>
      <c r="D6" s="849"/>
      <c r="E6" s="849"/>
      <c r="F6" s="849"/>
      <c r="G6" s="849"/>
      <c r="H6" s="849"/>
      <c r="I6" s="849"/>
    </row>
    <row r="7" spans="1:9">
      <c r="A7" s="849"/>
      <c r="B7" s="849"/>
      <c r="C7" s="849"/>
      <c r="D7" s="849"/>
      <c r="E7" s="849"/>
      <c r="F7" s="849"/>
      <c r="G7" s="849"/>
      <c r="H7" s="849"/>
      <c r="I7" s="849"/>
    </row>
    <row r="8" spans="1:9">
      <c r="A8" s="849"/>
      <c r="B8" s="849"/>
      <c r="C8" s="849"/>
      <c r="D8" s="849"/>
      <c r="E8" s="849"/>
      <c r="F8" s="849"/>
      <c r="G8" s="849"/>
      <c r="H8" s="849"/>
      <c r="I8" s="849"/>
    </row>
    <row r="9" spans="1:9">
      <c r="A9" s="849"/>
      <c r="B9" s="849"/>
      <c r="C9" s="849"/>
      <c r="D9" s="849"/>
      <c r="E9" s="849"/>
      <c r="F9" s="849"/>
      <c r="G9" s="849"/>
      <c r="H9" s="849"/>
      <c r="I9" s="849"/>
    </row>
    <row r="11" spans="1:9">
      <c r="A11" s="841" t="s">
        <v>573</v>
      </c>
      <c r="B11" s="841"/>
      <c r="C11" s="841"/>
      <c r="D11" s="841"/>
      <c r="E11" s="841"/>
      <c r="F11" s="841"/>
      <c r="G11" s="841"/>
      <c r="H11" s="841"/>
      <c r="I11" s="841"/>
    </row>
    <row r="14" spans="1:9">
      <c r="C14" s="306" t="s">
        <v>572</v>
      </c>
    </row>
    <row r="15" spans="1:9" ht="26.25" customHeight="1">
      <c r="C15" s="842"/>
      <c r="D15" s="842"/>
      <c r="E15" s="842"/>
      <c r="F15" s="842"/>
      <c r="G15" s="842"/>
    </row>
    <row r="16" spans="1:9">
      <c r="C16" s="306" t="s">
        <v>571</v>
      </c>
    </row>
    <row r="17" spans="1:9" ht="26.25" customHeight="1">
      <c r="C17" s="842"/>
      <c r="D17" s="842"/>
      <c r="E17" s="842"/>
      <c r="F17" s="842"/>
      <c r="G17" s="842"/>
    </row>
    <row r="18" spans="1:9">
      <c r="C18" s="306" t="s">
        <v>570</v>
      </c>
    </row>
    <row r="19" spans="1:9" ht="26.25" customHeight="1">
      <c r="C19" s="842"/>
      <c r="D19" s="842"/>
      <c r="E19" s="842"/>
      <c r="F19" s="842"/>
      <c r="G19" s="842"/>
    </row>
    <row r="21" spans="1:9">
      <c r="A21" s="848" t="s">
        <v>569</v>
      </c>
      <c r="B21" s="848"/>
      <c r="C21" s="848"/>
      <c r="D21" s="848"/>
      <c r="E21" s="848"/>
      <c r="F21" s="848"/>
      <c r="G21" s="848"/>
      <c r="H21" s="848"/>
      <c r="I21" s="848"/>
    </row>
    <row r="22" spans="1:9">
      <c r="A22" s="312" t="s">
        <v>568</v>
      </c>
      <c r="B22" s="312"/>
      <c r="C22" s="312"/>
      <c r="D22" s="312"/>
      <c r="E22" s="312"/>
      <c r="F22" s="312"/>
      <c r="G22" s="312"/>
      <c r="H22" s="312"/>
      <c r="I22" s="312"/>
    </row>
    <row r="23" spans="1:9" ht="13.5" customHeight="1">
      <c r="A23" s="846" t="s">
        <v>567</v>
      </c>
      <c r="B23" s="846"/>
      <c r="C23" s="846"/>
      <c r="D23" s="846"/>
      <c r="E23" s="846"/>
      <c r="F23" s="846"/>
      <c r="G23" s="846"/>
      <c r="H23" s="846"/>
      <c r="I23" s="846"/>
    </row>
    <row r="24" spans="1:9">
      <c r="A24" s="846"/>
      <c r="B24" s="846"/>
      <c r="C24" s="846"/>
      <c r="D24" s="846"/>
      <c r="E24" s="846"/>
      <c r="F24" s="846"/>
      <c r="G24" s="846"/>
      <c r="H24" s="846"/>
      <c r="I24" s="846"/>
    </row>
    <row r="25" spans="1:9">
      <c r="A25" s="846"/>
      <c r="B25" s="846"/>
      <c r="C25" s="846"/>
      <c r="D25" s="846"/>
      <c r="E25" s="846"/>
      <c r="F25" s="846"/>
      <c r="G25" s="846"/>
      <c r="H25" s="846"/>
      <c r="I25" s="846"/>
    </row>
    <row r="26" spans="1:9">
      <c r="A26" s="846"/>
      <c r="B26" s="846"/>
      <c r="C26" s="846"/>
      <c r="D26" s="846"/>
      <c r="E26" s="846"/>
      <c r="F26" s="846"/>
      <c r="G26" s="846"/>
      <c r="H26" s="846"/>
      <c r="I26" s="846"/>
    </row>
    <row r="27" spans="1:9">
      <c r="A27" s="846"/>
      <c r="B27" s="846"/>
      <c r="C27" s="846"/>
      <c r="D27" s="846"/>
      <c r="E27" s="846"/>
      <c r="F27" s="846"/>
      <c r="G27" s="846"/>
      <c r="H27" s="846"/>
      <c r="I27" s="846"/>
    </row>
    <row r="28" spans="1:9">
      <c r="A28" s="846"/>
      <c r="B28" s="846"/>
      <c r="C28" s="846"/>
      <c r="D28" s="846"/>
      <c r="E28" s="846"/>
      <c r="F28" s="846"/>
      <c r="G28" s="846"/>
      <c r="H28" s="846"/>
      <c r="I28" s="846"/>
    </row>
    <row r="29" spans="1:9">
      <c r="A29" s="846"/>
      <c r="B29" s="846"/>
      <c r="C29" s="846"/>
      <c r="D29" s="846"/>
      <c r="E29" s="846"/>
      <c r="F29" s="846"/>
      <c r="G29" s="846"/>
      <c r="H29" s="846"/>
      <c r="I29" s="846"/>
    </row>
    <row r="30" spans="1:9">
      <c r="A30" s="846"/>
      <c r="B30" s="846"/>
      <c r="C30" s="846"/>
      <c r="D30" s="846"/>
      <c r="E30" s="846"/>
      <c r="F30" s="846"/>
      <c r="G30" s="846"/>
      <c r="H30" s="846"/>
      <c r="I30" s="846"/>
    </row>
    <row r="31" spans="1:9">
      <c r="A31" s="846"/>
      <c r="B31" s="846"/>
      <c r="C31" s="846"/>
      <c r="D31" s="846"/>
      <c r="E31" s="846"/>
      <c r="F31" s="846"/>
      <c r="G31" s="846"/>
      <c r="H31" s="846"/>
      <c r="I31" s="846"/>
    </row>
    <row r="32" spans="1:9">
      <c r="A32" s="846"/>
      <c r="B32" s="846"/>
      <c r="C32" s="846"/>
      <c r="D32" s="846"/>
      <c r="E32" s="846"/>
      <c r="F32" s="846"/>
      <c r="G32" s="846"/>
      <c r="H32" s="846"/>
      <c r="I32" s="846"/>
    </row>
    <row r="33" spans="1:9">
      <c r="A33" s="846"/>
      <c r="B33" s="846"/>
      <c r="C33" s="846"/>
      <c r="D33" s="846"/>
      <c r="E33" s="846"/>
      <c r="F33" s="846"/>
      <c r="G33" s="846"/>
      <c r="H33" s="846"/>
      <c r="I33" s="846"/>
    </row>
    <row r="34" spans="1:9">
      <c r="A34" s="846"/>
      <c r="B34" s="846"/>
      <c r="C34" s="846"/>
      <c r="D34" s="846"/>
      <c r="E34" s="846"/>
      <c r="F34" s="846"/>
      <c r="G34" s="846"/>
      <c r="H34" s="846"/>
      <c r="I34" s="846"/>
    </row>
    <row r="35" spans="1:9">
      <c r="A35" s="311"/>
      <c r="B35" s="311"/>
      <c r="C35" s="311"/>
      <c r="D35" s="311"/>
      <c r="E35" s="311"/>
      <c r="F35" s="311"/>
      <c r="G35" s="311"/>
      <c r="H35" s="311"/>
      <c r="I35" s="311"/>
    </row>
    <row r="36" spans="1:9">
      <c r="A36" s="847" t="s">
        <v>566</v>
      </c>
      <c r="B36" s="847"/>
      <c r="C36" s="847"/>
      <c r="D36" s="847"/>
      <c r="E36" s="847"/>
      <c r="F36" s="847"/>
      <c r="G36" s="847"/>
      <c r="H36" s="847"/>
      <c r="I36" s="847"/>
    </row>
    <row r="37" spans="1:9" ht="13.5" customHeight="1">
      <c r="A37" s="843" t="s">
        <v>565</v>
      </c>
      <c r="B37" s="843"/>
      <c r="C37" s="843"/>
      <c r="D37" s="843"/>
      <c r="E37" s="843"/>
      <c r="F37" s="843"/>
      <c r="G37" s="843"/>
      <c r="H37" s="843"/>
      <c r="I37" s="843"/>
    </row>
    <row r="38" spans="1:9">
      <c r="A38" s="843"/>
      <c r="B38" s="843"/>
      <c r="C38" s="843"/>
      <c r="D38" s="843"/>
      <c r="E38" s="843"/>
      <c r="F38" s="843"/>
      <c r="G38" s="843"/>
      <c r="H38" s="843"/>
      <c r="I38" s="843"/>
    </row>
    <row r="39" spans="1:9">
      <c r="A39" s="843"/>
      <c r="B39" s="843"/>
      <c r="C39" s="843"/>
      <c r="D39" s="843"/>
      <c r="E39" s="843"/>
      <c r="F39" s="843"/>
      <c r="G39" s="843"/>
      <c r="H39" s="843"/>
      <c r="I39" s="843"/>
    </row>
    <row r="40" spans="1:9">
      <c r="A40" s="843"/>
      <c r="B40" s="843"/>
      <c r="C40" s="843"/>
      <c r="D40" s="843"/>
      <c r="E40" s="843"/>
      <c r="F40" s="843"/>
      <c r="G40" s="843"/>
      <c r="H40" s="843"/>
      <c r="I40" s="843"/>
    </row>
    <row r="41" spans="1:9">
      <c r="A41" s="843"/>
      <c r="B41" s="843"/>
      <c r="C41" s="843"/>
      <c r="D41" s="843"/>
      <c r="E41" s="843"/>
      <c r="F41" s="843"/>
      <c r="G41" s="843"/>
      <c r="H41" s="843"/>
      <c r="I41" s="843"/>
    </row>
    <row r="42" spans="1:9">
      <c r="A42" s="843"/>
      <c r="B42" s="843"/>
      <c r="C42" s="843"/>
      <c r="D42" s="843"/>
      <c r="E42" s="843"/>
      <c r="F42" s="843"/>
      <c r="G42" s="843"/>
      <c r="H42" s="843"/>
      <c r="I42" s="843"/>
    </row>
    <row r="43" spans="1:9">
      <c r="A43" s="843"/>
      <c r="B43" s="843"/>
      <c r="C43" s="843"/>
      <c r="D43" s="843"/>
      <c r="E43" s="843"/>
      <c r="F43" s="843"/>
      <c r="G43" s="843"/>
      <c r="H43" s="843"/>
      <c r="I43" s="843"/>
    </row>
    <row r="44" spans="1:9">
      <c r="A44" s="843"/>
      <c r="B44" s="843"/>
      <c r="C44" s="843"/>
      <c r="D44" s="843"/>
      <c r="E44" s="843"/>
      <c r="F44" s="843"/>
      <c r="G44" s="843"/>
      <c r="H44" s="843"/>
      <c r="I44" s="843"/>
    </row>
    <row r="45" spans="1:9">
      <c r="A45" s="310"/>
      <c r="B45" s="310"/>
      <c r="C45" s="310"/>
      <c r="D45" s="310"/>
      <c r="E45" s="310"/>
      <c r="F45" s="310"/>
      <c r="G45" s="310"/>
      <c r="H45" s="310"/>
      <c r="I45" s="310"/>
    </row>
    <row r="46" spans="1:9">
      <c r="A46" s="310"/>
      <c r="B46" s="310"/>
      <c r="C46" s="310"/>
      <c r="D46" s="310"/>
      <c r="E46" s="310"/>
      <c r="F46" s="310"/>
      <c r="G46" s="310"/>
      <c r="H46" s="310"/>
      <c r="I46" s="310"/>
    </row>
    <row r="47" spans="1:9">
      <c r="A47" s="309"/>
      <c r="B47" s="309"/>
      <c r="C47" s="309"/>
      <c r="D47" s="309"/>
      <c r="E47" s="309"/>
      <c r="F47" s="309"/>
      <c r="G47" s="309"/>
      <c r="H47" s="309"/>
      <c r="I47" s="309"/>
    </row>
    <row r="48" spans="1:9">
      <c r="A48" s="309"/>
      <c r="B48" s="309"/>
      <c r="C48" s="309"/>
      <c r="D48" s="309"/>
      <c r="E48" s="309"/>
      <c r="F48" s="309"/>
      <c r="G48" s="309"/>
      <c r="H48" s="309"/>
      <c r="I48" s="309"/>
    </row>
    <row r="49" spans="1:9">
      <c r="A49" s="309"/>
      <c r="B49" s="309"/>
      <c r="C49" s="309"/>
      <c r="D49" s="309"/>
      <c r="E49" s="309"/>
      <c r="F49" s="309"/>
      <c r="G49" s="309"/>
      <c r="H49" s="309"/>
      <c r="I49" s="309"/>
    </row>
    <row r="50" spans="1:9">
      <c r="A50" s="309"/>
      <c r="B50" s="309"/>
      <c r="C50" s="309"/>
      <c r="D50" s="309"/>
      <c r="E50" s="309"/>
      <c r="F50" s="309"/>
      <c r="G50" s="309"/>
      <c r="H50" s="309"/>
      <c r="I50" s="309"/>
    </row>
    <row r="51" spans="1:9">
      <c r="A51" s="309"/>
      <c r="B51" s="309"/>
      <c r="C51" s="309"/>
      <c r="D51" s="309"/>
      <c r="E51" s="309"/>
      <c r="F51" s="309"/>
      <c r="G51" s="309"/>
      <c r="H51" s="309"/>
      <c r="I51" s="309"/>
    </row>
    <row r="52" spans="1:9">
      <c r="A52" s="309"/>
      <c r="B52" s="309"/>
      <c r="C52" s="309"/>
      <c r="D52" s="309"/>
      <c r="E52" s="309"/>
      <c r="F52" s="309"/>
      <c r="G52" s="309"/>
      <c r="H52" s="309"/>
      <c r="I52" s="309"/>
    </row>
    <row r="53" spans="1:9">
      <c r="A53" s="309"/>
      <c r="B53" s="309"/>
      <c r="C53" s="309"/>
      <c r="D53" s="309"/>
      <c r="E53" s="309"/>
      <c r="F53" s="309"/>
      <c r="G53" s="309"/>
      <c r="H53" s="309"/>
      <c r="I53" s="309"/>
    </row>
    <row r="54" spans="1:9">
      <c r="A54" s="309"/>
      <c r="B54" s="309"/>
      <c r="C54" s="309"/>
      <c r="D54" s="309"/>
      <c r="E54" s="309"/>
      <c r="F54" s="309"/>
      <c r="G54" s="309"/>
      <c r="H54" s="309"/>
      <c r="I54" s="309"/>
    </row>
    <row r="55" spans="1:9">
      <c r="A55" s="309"/>
      <c r="B55" s="309"/>
      <c r="C55" s="309"/>
      <c r="D55" s="309"/>
      <c r="E55" s="309"/>
      <c r="F55" s="309"/>
      <c r="G55" s="309"/>
      <c r="H55" s="309"/>
      <c r="I55" s="309"/>
    </row>
    <row r="56" spans="1:9">
      <c r="A56" s="309"/>
      <c r="B56" s="309"/>
      <c r="C56" s="309"/>
      <c r="D56" s="309"/>
      <c r="E56" s="309"/>
      <c r="F56" s="309"/>
      <c r="G56" s="309"/>
      <c r="H56" s="309"/>
      <c r="I56" s="309"/>
    </row>
    <row r="57" spans="1:9">
      <c r="A57" s="309"/>
      <c r="B57" s="309"/>
      <c r="C57" s="309"/>
      <c r="D57" s="309"/>
      <c r="E57" s="309"/>
      <c r="F57" s="309"/>
      <c r="G57" s="309"/>
      <c r="H57" s="309"/>
      <c r="I57" s="309"/>
    </row>
    <row r="58" spans="1:9">
      <c r="A58" s="309"/>
      <c r="B58" s="309"/>
      <c r="C58" s="309"/>
      <c r="D58" s="309"/>
      <c r="E58" s="309"/>
      <c r="F58" s="309"/>
      <c r="G58" s="309"/>
      <c r="H58" s="309"/>
      <c r="I58" s="309"/>
    </row>
    <row r="59" spans="1:9">
      <c r="A59" s="309"/>
      <c r="B59" s="309"/>
      <c r="C59" s="309"/>
      <c r="D59" s="309"/>
      <c r="E59" s="309"/>
      <c r="F59" s="309"/>
      <c r="G59" s="309"/>
      <c r="H59" s="309"/>
      <c r="I59" s="309"/>
    </row>
    <row r="60" spans="1:9">
      <c r="A60" s="844" t="s">
        <v>564</v>
      </c>
      <c r="B60" s="844"/>
      <c r="C60" s="844"/>
      <c r="D60" s="844"/>
      <c r="E60" s="844"/>
      <c r="F60" s="844"/>
      <c r="G60" s="844"/>
      <c r="H60" s="844"/>
      <c r="I60" s="844"/>
    </row>
    <row r="61" spans="1:9" s="845" customFormat="1" ht="13.5" customHeight="1">
      <c r="A61" s="845" t="s">
        <v>563</v>
      </c>
    </row>
    <row r="62" spans="1:9" s="308" customFormat="1" ht="13.5" customHeight="1">
      <c r="A62" s="846" t="s">
        <v>562</v>
      </c>
      <c r="B62" s="846"/>
      <c r="C62" s="846"/>
      <c r="D62" s="846"/>
      <c r="E62" s="846"/>
      <c r="F62" s="846"/>
      <c r="G62" s="846"/>
      <c r="H62" s="846"/>
      <c r="I62" s="846"/>
    </row>
    <row r="63" spans="1:9" s="308" customFormat="1" ht="13.5" customHeight="1">
      <c r="A63" s="846"/>
      <c r="B63" s="846"/>
      <c r="C63" s="846"/>
      <c r="D63" s="846"/>
      <c r="E63" s="846"/>
      <c r="F63" s="846"/>
      <c r="G63" s="846"/>
      <c r="H63" s="846"/>
      <c r="I63" s="846"/>
    </row>
    <row r="64" spans="1:9" s="308" customFormat="1" ht="13.5" customHeight="1">
      <c r="A64" s="846"/>
      <c r="B64" s="846"/>
      <c r="C64" s="846"/>
      <c r="D64" s="846"/>
      <c r="E64" s="846"/>
      <c r="F64" s="846"/>
      <c r="G64" s="846"/>
      <c r="H64" s="846"/>
      <c r="I64" s="846"/>
    </row>
    <row r="65" spans="1:9" s="308" customFormat="1" ht="13.5" customHeight="1">
      <c r="A65" s="846"/>
      <c r="B65" s="846"/>
      <c r="C65" s="846"/>
      <c r="D65" s="846"/>
      <c r="E65" s="846"/>
      <c r="F65" s="846"/>
      <c r="G65" s="846"/>
      <c r="H65" s="846"/>
      <c r="I65" s="846"/>
    </row>
    <row r="66" spans="1:9" s="308" customFormat="1" ht="13.5" customHeight="1">
      <c r="A66" s="846"/>
      <c r="B66" s="846"/>
      <c r="C66" s="846"/>
      <c r="D66" s="846"/>
      <c r="E66" s="846"/>
      <c r="F66" s="846"/>
      <c r="G66" s="846"/>
      <c r="H66" s="846"/>
      <c r="I66" s="846"/>
    </row>
    <row r="67" spans="1:9" s="308" customFormat="1" ht="13.5" customHeight="1">
      <c r="A67" s="846"/>
      <c r="B67" s="846"/>
      <c r="C67" s="846"/>
      <c r="D67" s="846"/>
      <c r="E67" s="846"/>
      <c r="F67" s="846"/>
      <c r="G67" s="846"/>
      <c r="H67" s="846"/>
      <c r="I67" s="846"/>
    </row>
    <row r="68" spans="1:9" s="308" customFormat="1" ht="13.5" customHeight="1">
      <c r="A68" s="846"/>
      <c r="B68" s="846"/>
      <c r="C68" s="846"/>
      <c r="D68" s="846"/>
      <c r="E68" s="846"/>
      <c r="F68" s="846"/>
      <c r="G68" s="846"/>
      <c r="H68" s="846"/>
      <c r="I68" s="846"/>
    </row>
    <row r="69" spans="1:9" s="308" customFormat="1" ht="13.5" customHeight="1">
      <c r="A69" s="846"/>
      <c r="B69" s="846"/>
      <c r="C69" s="846"/>
      <c r="D69" s="846"/>
      <c r="E69" s="846"/>
      <c r="F69" s="846"/>
      <c r="G69" s="846"/>
      <c r="H69" s="846"/>
      <c r="I69" s="846"/>
    </row>
    <row r="70" spans="1:9" s="308" customFormat="1" ht="13.5" customHeight="1">
      <c r="A70" s="846"/>
      <c r="B70" s="846"/>
      <c r="C70" s="846"/>
      <c r="D70" s="846"/>
      <c r="E70" s="846"/>
      <c r="F70" s="846"/>
      <c r="G70" s="846"/>
      <c r="H70" s="846"/>
      <c r="I70" s="846"/>
    </row>
    <row r="71" spans="1:9" s="308" customFormat="1" ht="13.5" customHeight="1">
      <c r="A71" s="846"/>
      <c r="B71" s="846"/>
      <c r="C71" s="846"/>
      <c r="D71" s="846"/>
      <c r="E71" s="846"/>
      <c r="F71" s="846"/>
      <c r="G71" s="846"/>
      <c r="H71" s="846"/>
      <c r="I71" s="846"/>
    </row>
    <row r="72" spans="1:9" s="308" customFormat="1" ht="13.5" customHeight="1">
      <c r="A72" s="846"/>
      <c r="B72" s="846"/>
      <c r="C72" s="846"/>
      <c r="D72" s="846"/>
      <c r="E72" s="846"/>
      <c r="F72" s="846"/>
      <c r="G72" s="846"/>
      <c r="H72" s="846"/>
      <c r="I72" s="846"/>
    </row>
    <row r="73" spans="1:9" s="305" customFormat="1" ht="13.5" customHeight="1">
      <c r="A73" s="843" t="s">
        <v>561</v>
      </c>
      <c r="B73" s="843"/>
      <c r="C73" s="843"/>
      <c r="D73" s="843"/>
      <c r="E73" s="843"/>
      <c r="F73" s="843"/>
      <c r="G73" s="843"/>
      <c r="H73" s="843"/>
      <c r="I73" s="843"/>
    </row>
    <row r="74" spans="1:9" s="305" customFormat="1" ht="12">
      <c r="A74" s="843"/>
      <c r="B74" s="843"/>
      <c r="C74" s="843"/>
      <c r="D74" s="843"/>
      <c r="E74" s="843"/>
      <c r="F74" s="843"/>
      <c r="G74" s="843"/>
      <c r="H74" s="843"/>
      <c r="I74" s="843"/>
    </row>
    <row r="75" spans="1:9" s="305" customFormat="1" ht="12">
      <c r="A75" s="843"/>
      <c r="B75" s="843"/>
      <c r="C75" s="843"/>
      <c r="D75" s="843"/>
      <c r="E75" s="843"/>
      <c r="F75" s="843"/>
      <c r="G75" s="843"/>
      <c r="H75" s="843"/>
      <c r="I75" s="843"/>
    </row>
    <row r="76" spans="1:9" s="305" customFormat="1" ht="12">
      <c r="A76" s="843"/>
      <c r="B76" s="843"/>
      <c r="C76" s="843"/>
      <c r="D76" s="843"/>
      <c r="E76" s="843"/>
      <c r="F76" s="843"/>
      <c r="G76" s="843"/>
      <c r="H76" s="843"/>
      <c r="I76" s="843"/>
    </row>
    <row r="77" spans="1:9" s="305" customFormat="1" ht="12">
      <c r="A77" s="843"/>
      <c r="B77" s="843"/>
      <c r="C77" s="843"/>
      <c r="D77" s="843"/>
      <c r="E77" s="843"/>
      <c r="F77" s="843"/>
      <c r="G77" s="843"/>
      <c r="H77" s="843"/>
      <c r="I77" s="843"/>
    </row>
    <row r="78" spans="1:9" s="305" customFormat="1" ht="12">
      <c r="A78" s="843"/>
      <c r="B78" s="843"/>
      <c r="C78" s="843"/>
      <c r="D78" s="843"/>
      <c r="E78" s="843"/>
      <c r="F78" s="843"/>
      <c r="G78" s="843"/>
      <c r="H78" s="843"/>
      <c r="I78" s="843"/>
    </row>
    <row r="79" spans="1:9" s="305" customFormat="1" ht="12">
      <c r="A79" s="843"/>
      <c r="B79" s="843"/>
      <c r="C79" s="843"/>
      <c r="D79" s="843"/>
      <c r="E79" s="843"/>
      <c r="F79" s="843"/>
      <c r="G79" s="843"/>
      <c r="H79" s="843"/>
      <c r="I79" s="843"/>
    </row>
    <row r="80" spans="1:9" s="305" customFormat="1" ht="12">
      <c r="A80" s="843"/>
      <c r="B80" s="843"/>
      <c r="C80" s="843"/>
      <c r="D80" s="843"/>
      <c r="E80" s="843"/>
      <c r="F80" s="843"/>
      <c r="G80" s="843"/>
      <c r="H80" s="843"/>
      <c r="I80" s="843"/>
    </row>
    <row r="81" spans="1:9" s="305" customFormat="1" ht="12">
      <c r="A81" s="843"/>
      <c r="B81" s="843"/>
      <c r="C81" s="843"/>
      <c r="D81" s="843"/>
      <c r="E81" s="843"/>
      <c r="F81" s="843"/>
      <c r="G81" s="843"/>
      <c r="H81" s="843"/>
      <c r="I81" s="843"/>
    </row>
    <row r="82" spans="1:9">
      <c r="A82" s="843"/>
      <c r="B82" s="843"/>
      <c r="C82" s="843"/>
      <c r="D82" s="843"/>
      <c r="E82" s="843"/>
      <c r="F82" s="843"/>
      <c r="G82" s="843"/>
      <c r="H82" s="843"/>
      <c r="I82" s="843"/>
    </row>
    <row r="83" spans="1:9">
      <c r="A83" s="843"/>
      <c r="B83" s="843"/>
      <c r="C83" s="843"/>
      <c r="D83" s="843"/>
      <c r="E83" s="843"/>
      <c r="F83" s="843"/>
      <c r="G83" s="843"/>
      <c r="H83" s="843"/>
      <c r="I83" s="843"/>
    </row>
  </sheetData>
  <mergeCells count="14">
    <mergeCell ref="A3:I3"/>
    <mergeCell ref="A11:I11"/>
    <mergeCell ref="A21:I21"/>
    <mergeCell ref="C15:G15"/>
    <mergeCell ref="C17:G17"/>
    <mergeCell ref="C19:G19"/>
    <mergeCell ref="A6:I9"/>
    <mergeCell ref="A73:I83"/>
    <mergeCell ref="A60:I60"/>
    <mergeCell ref="A61:XFD61"/>
    <mergeCell ref="A23:I34"/>
    <mergeCell ref="A62:I72"/>
    <mergeCell ref="A36:I36"/>
    <mergeCell ref="A37:I44"/>
  </mergeCells>
  <phoneticPr fontId="2"/>
  <printOptions horizontalCentered="1"/>
  <pageMargins left="0.70866141732283472" right="0.59055118110236227"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U61"/>
  <sheetViews>
    <sheetView showGridLines="0" view="pageBreakPreview" zoomScaleNormal="100" zoomScaleSheetLayoutView="100" workbookViewId="0">
      <selection activeCell="AO8" sqref="AO8"/>
    </sheetView>
  </sheetViews>
  <sheetFormatPr defaultColWidth="2.625" defaultRowHeight="20.100000000000001" customHeight="1"/>
  <cols>
    <col min="1" max="18" width="2.875" style="314" customWidth="1"/>
    <col min="19" max="35" width="2.625" style="314" customWidth="1"/>
    <col min="36" max="37" width="2.875" style="314" customWidth="1"/>
    <col min="38" max="16384" width="2.625" style="314"/>
  </cols>
  <sheetData>
    <row r="1" spans="1:73" ht="14.25" customHeight="1">
      <c r="A1" s="362" t="s">
        <v>614</v>
      </c>
      <c r="B1" s="356"/>
      <c r="C1" s="356"/>
      <c r="D1" s="356"/>
      <c r="E1" s="356"/>
      <c r="F1" s="356"/>
      <c r="G1" s="356"/>
      <c r="H1" s="356"/>
      <c r="I1" s="356"/>
      <c r="J1" s="356"/>
      <c r="K1" s="356"/>
      <c r="L1" s="356"/>
      <c r="M1" s="356"/>
      <c r="N1" s="356"/>
      <c r="O1" s="361"/>
      <c r="P1" s="356"/>
      <c r="Q1" s="356"/>
      <c r="R1" s="356"/>
      <c r="S1" s="356"/>
      <c r="T1" s="356"/>
      <c r="U1" s="356"/>
      <c r="V1" s="356"/>
      <c r="W1" s="356"/>
      <c r="X1" s="355"/>
      <c r="Y1" s="355"/>
      <c r="Z1" s="355"/>
      <c r="AA1" s="355"/>
      <c r="AB1" s="355"/>
      <c r="AC1" s="355"/>
      <c r="AD1" s="355"/>
      <c r="AE1" s="355"/>
      <c r="AF1" s="355"/>
      <c r="AG1" s="356"/>
      <c r="AH1" s="356"/>
      <c r="AI1" s="356"/>
      <c r="AN1" s="315"/>
      <c r="AO1" s="315"/>
      <c r="AP1" s="315"/>
      <c r="AQ1" s="315"/>
      <c r="AR1" s="315"/>
      <c r="AS1" s="315"/>
      <c r="AT1" s="315"/>
      <c r="AU1" s="315"/>
      <c r="AV1" s="315"/>
      <c r="AW1" s="315"/>
      <c r="AX1" s="315"/>
      <c r="AY1" s="315"/>
      <c r="AZ1" s="315"/>
      <c r="BA1" s="315"/>
      <c r="BB1" s="315"/>
      <c r="BC1" s="315"/>
      <c r="BD1" s="315"/>
      <c r="BE1" s="315"/>
      <c r="BF1" s="315"/>
      <c r="BG1" s="315"/>
      <c r="BH1" s="315"/>
      <c r="BI1" s="315"/>
      <c r="BJ1" s="355"/>
      <c r="BK1" s="355"/>
      <c r="BL1" s="355"/>
      <c r="BM1" s="355"/>
      <c r="BN1" s="355"/>
      <c r="BO1" s="355"/>
      <c r="BP1" s="355"/>
      <c r="BQ1" s="355"/>
      <c r="BR1" s="355"/>
      <c r="BS1" s="315"/>
      <c r="BT1" s="315"/>
      <c r="BU1" s="315"/>
    </row>
    <row r="2" spans="1:73" ht="14.25" customHeight="1">
      <c r="A2" s="356"/>
      <c r="B2" s="356"/>
      <c r="C2" s="356"/>
      <c r="D2" s="356"/>
      <c r="E2" s="356"/>
      <c r="F2" s="356"/>
      <c r="G2" s="356"/>
      <c r="H2" s="356"/>
      <c r="I2" s="356"/>
      <c r="J2" s="356"/>
      <c r="K2" s="356"/>
      <c r="L2" s="356"/>
      <c r="M2" s="356"/>
      <c r="N2" s="356"/>
      <c r="O2" s="356"/>
      <c r="P2" s="356"/>
      <c r="Q2" s="356"/>
      <c r="R2" s="356"/>
      <c r="S2" s="356"/>
      <c r="T2" s="356"/>
      <c r="U2" s="356"/>
      <c r="V2" s="356"/>
      <c r="W2" s="356"/>
      <c r="X2" s="355"/>
      <c r="Y2" s="355"/>
      <c r="Z2" s="355"/>
      <c r="AA2" s="355"/>
      <c r="AB2" s="355"/>
      <c r="AC2" s="355"/>
      <c r="AD2" s="355"/>
      <c r="AE2" s="355"/>
      <c r="AF2" s="355"/>
      <c r="AG2" s="356"/>
      <c r="AH2" s="356"/>
      <c r="AI2" s="356"/>
      <c r="AN2" s="315"/>
      <c r="AO2" s="315"/>
      <c r="AP2" s="315"/>
      <c r="AQ2" s="315"/>
      <c r="AR2" s="315"/>
      <c r="AS2" s="315"/>
      <c r="AT2" s="315"/>
      <c r="AU2" s="315"/>
      <c r="AV2" s="315"/>
      <c r="AW2" s="315"/>
      <c r="AX2" s="315"/>
      <c r="AY2" s="315"/>
      <c r="AZ2" s="315"/>
      <c r="BA2" s="315"/>
      <c r="BB2" s="315"/>
      <c r="BC2" s="315"/>
      <c r="BD2" s="315"/>
      <c r="BE2" s="315"/>
      <c r="BF2" s="315"/>
      <c r="BG2" s="315"/>
      <c r="BH2" s="315"/>
      <c r="BI2" s="315"/>
      <c r="BJ2" s="355"/>
      <c r="BK2" s="355"/>
      <c r="BL2" s="355"/>
      <c r="BM2" s="355"/>
      <c r="BN2" s="355"/>
      <c r="BO2" s="355"/>
      <c r="BP2" s="355"/>
      <c r="BQ2" s="355"/>
      <c r="BR2" s="355"/>
      <c r="BS2" s="315"/>
      <c r="BT2" s="315"/>
      <c r="BU2" s="315"/>
    </row>
    <row r="3" spans="1:73" ht="14.25" customHeight="1">
      <c r="A3" s="356"/>
      <c r="B3" s="356"/>
      <c r="C3" s="356"/>
      <c r="D3" s="356"/>
      <c r="E3" s="356"/>
      <c r="F3" s="356"/>
      <c r="G3" s="356"/>
      <c r="H3" s="356"/>
      <c r="I3" s="356"/>
      <c r="J3" s="356"/>
      <c r="K3" s="356"/>
      <c r="L3" s="356"/>
      <c r="M3" s="356"/>
      <c r="N3" s="356"/>
      <c r="O3" s="356"/>
      <c r="P3" s="356"/>
      <c r="Q3" s="356"/>
      <c r="R3" s="356"/>
      <c r="S3" s="356"/>
      <c r="T3" s="356"/>
      <c r="U3" s="356"/>
      <c r="V3" s="356"/>
      <c r="W3" s="354"/>
      <c r="X3" s="354"/>
      <c r="Y3" s="354"/>
      <c r="Z3" s="354"/>
      <c r="AA3" s="354"/>
      <c r="AB3" s="354"/>
      <c r="AC3" s="354"/>
      <c r="AD3" s="354"/>
      <c r="AE3" s="354"/>
      <c r="AF3" s="354"/>
      <c r="AG3" s="354"/>
      <c r="AH3" s="354"/>
      <c r="AI3" s="354"/>
      <c r="AJ3" s="354"/>
      <c r="AK3" s="354"/>
      <c r="AN3" s="315"/>
      <c r="AO3" s="315"/>
      <c r="AP3" s="315"/>
      <c r="AQ3" s="315"/>
      <c r="AR3" s="315"/>
      <c r="AS3" s="315"/>
      <c r="AT3" s="315"/>
      <c r="AU3" s="315"/>
      <c r="AV3" s="315"/>
      <c r="AW3" s="315"/>
      <c r="AX3" s="315"/>
      <c r="AY3" s="315"/>
      <c r="AZ3" s="315"/>
      <c r="BA3" s="315"/>
      <c r="BB3" s="315"/>
      <c r="BC3" s="315"/>
      <c r="BD3" s="315"/>
      <c r="BE3" s="315"/>
      <c r="BF3" s="315"/>
      <c r="BG3" s="315"/>
      <c r="BH3" s="315"/>
      <c r="BI3" s="347"/>
      <c r="BJ3" s="347"/>
      <c r="BK3" s="347"/>
      <c r="BM3" s="354"/>
      <c r="BN3" s="354"/>
      <c r="BO3" s="354"/>
      <c r="BP3" s="354"/>
      <c r="BQ3" s="354"/>
      <c r="BR3" s="354"/>
      <c r="BS3" s="354"/>
      <c r="BT3" s="354"/>
      <c r="BU3" s="354"/>
    </row>
    <row r="4" spans="1:73" ht="14.25" customHeight="1">
      <c r="A4" s="356"/>
      <c r="B4" s="356"/>
      <c r="C4" s="356"/>
      <c r="D4" s="356"/>
      <c r="E4" s="356"/>
      <c r="F4" s="356"/>
      <c r="H4" s="356"/>
      <c r="I4" s="356"/>
      <c r="M4" s="356"/>
      <c r="N4" s="356"/>
      <c r="O4" s="356" t="s">
        <v>613</v>
      </c>
      <c r="P4" s="356"/>
      <c r="Q4" s="356"/>
      <c r="R4" s="356"/>
      <c r="S4" s="356"/>
      <c r="T4" s="356"/>
      <c r="U4" s="356"/>
      <c r="V4" s="356"/>
      <c r="W4" s="354"/>
      <c r="X4" s="354"/>
      <c r="Y4" s="354"/>
      <c r="Z4" s="354"/>
      <c r="AA4" s="354"/>
      <c r="AB4" s="354"/>
      <c r="AC4" s="354"/>
      <c r="AD4" s="354"/>
      <c r="AE4" s="354"/>
      <c r="AF4" s="354"/>
      <c r="AG4" s="354"/>
      <c r="AH4" s="354"/>
      <c r="AI4" s="354"/>
      <c r="AJ4" s="354"/>
      <c r="AK4" s="354"/>
      <c r="AN4" s="315"/>
      <c r="AO4" s="315"/>
      <c r="AP4" s="315"/>
      <c r="AQ4" s="315"/>
      <c r="AR4" s="315"/>
      <c r="AS4" s="315"/>
      <c r="AT4" s="315"/>
      <c r="AU4" s="315"/>
      <c r="AV4" s="315"/>
      <c r="AW4" s="315"/>
      <c r="AX4" s="315"/>
      <c r="AY4" s="315"/>
      <c r="AZ4" s="315"/>
      <c r="BA4" s="315"/>
      <c r="BB4" s="315"/>
      <c r="BC4" s="315"/>
      <c r="BD4" s="315"/>
      <c r="BE4" s="315"/>
      <c r="BF4" s="315"/>
      <c r="BG4" s="315"/>
      <c r="BH4" s="315"/>
      <c r="BI4" s="347"/>
      <c r="BJ4" s="347"/>
      <c r="BK4" s="347"/>
      <c r="BM4" s="354"/>
      <c r="BN4" s="354"/>
      <c r="BO4" s="354"/>
      <c r="BP4" s="354"/>
      <c r="BQ4" s="354"/>
      <c r="BR4" s="354"/>
      <c r="BS4" s="354"/>
      <c r="BT4" s="354"/>
      <c r="BU4" s="354"/>
    </row>
    <row r="5" spans="1:73" ht="14.25" customHeight="1">
      <c r="A5" s="356"/>
      <c r="B5" s="356"/>
      <c r="C5" s="356"/>
      <c r="D5" s="356"/>
      <c r="E5" s="356"/>
      <c r="F5" s="356"/>
      <c r="G5" s="356"/>
      <c r="H5" s="356"/>
      <c r="I5" s="356"/>
      <c r="J5" s="356"/>
      <c r="K5" s="356"/>
      <c r="L5" s="356"/>
      <c r="M5" s="356"/>
      <c r="N5" s="356"/>
      <c r="O5" s="356"/>
      <c r="P5" s="356"/>
      <c r="Q5" s="356"/>
      <c r="R5" s="356"/>
      <c r="S5" s="356"/>
      <c r="T5" s="356"/>
      <c r="U5" s="356"/>
      <c r="V5" s="356"/>
      <c r="W5" s="356"/>
      <c r="X5" s="356"/>
      <c r="Y5" s="356"/>
      <c r="Z5" s="356"/>
      <c r="AA5" s="356"/>
      <c r="AB5" s="356"/>
      <c r="AC5" s="356"/>
      <c r="AD5" s="356"/>
      <c r="AE5" s="356"/>
      <c r="AF5" s="356"/>
      <c r="AG5" s="356"/>
      <c r="AH5" s="356"/>
      <c r="AI5" s="356"/>
      <c r="AN5" s="315"/>
      <c r="AO5" s="315"/>
      <c r="AP5" s="315"/>
      <c r="AQ5" s="315"/>
      <c r="AR5" s="315"/>
      <c r="AS5" s="315"/>
      <c r="AT5" s="315"/>
      <c r="AU5" s="315"/>
      <c r="AV5" s="315"/>
      <c r="AW5" s="315"/>
      <c r="AX5" s="315"/>
      <c r="AY5" s="315"/>
      <c r="AZ5" s="315"/>
      <c r="BA5" s="315"/>
      <c r="BB5" s="315"/>
      <c r="BC5" s="315"/>
      <c r="BD5" s="315"/>
      <c r="BE5" s="315"/>
      <c r="BF5" s="315"/>
      <c r="BG5" s="315"/>
      <c r="BH5" s="315"/>
      <c r="BI5" s="315"/>
      <c r="BJ5" s="315"/>
      <c r="BK5" s="315"/>
      <c r="BL5" s="315"/>
      <c r="BM5" s="315"/>
      <c r="BN5" s="355"/>
      <c r="BO5" s="355"/>
      <c r="BP5" s="355"/>
      <c r="BQ5" s="355"/>
      <c r="BR5" s="355"/>
      <c r="BS5" s="355"/>
      <c r="BT5" s="355"/>
      <c r="BU5" s="355"/>
    </row>
    <row r="6" spans="1:73" ht="14.25" customHeight="1">
      <c r="A6" s="356"/>
      <c r="B6" s="356"/>
      <c r="C6" s="356"/>
      <c r="D6" s="356"/>
      <c r="E6" s="356"/>
      <c r="F6" s="355"/>
      <c r="G6" s="355"/>
      <c r="H6" s="355"/>
      <c r="I6" s="355"/>
      <c r="J6" s="355"/>
      <c r="K6" s="355"/>
      <c r="L6" s="355"/>
      <c r="M6" s="355"/>
      <c r="N6" s="355"/>
      <c r="O6" s="355"/>
      <c r="P6" s="355"/>
      <c r="Q6" s="355"/>
      <c r="R6" s="355"/>
      <c r="S6" s="355"/>
      <c r="T6" s="356"/>
      <c r="U6" s="356"/>
      <c r="V6" s="356"/>
      <c r="W6" s="356"/>
      <c r="X6" s="356"/>
      <c r="Y6" s="356"/>
      <c r="Z6" s="356"/>
      <c r="AA6" s="356"/>
      <c r="AB6" s="356"/>
      <c r="AC6" s="356"/>
      <c r="AD6" s="356"/>
      <c r="AE6" s="356"/>
      <c r="AF6" s="356"/>
      <c r="AG6" s="356"/>
      <c r="AH6" s="356"/>
      <c r="AI6" s="356"/>
      <c r="AN6" s="315"/>
      <c r="AO6" s="315"/>
      <c r="AP6" s="315"/>
      <c r="AQ6" s="315"/>
      <c r="AR6" s="315"/>
      <c r="AS6" s="315"/>
      <c r="AT6" s="315"/>
      <c r="AU6" s="315"/>
      <c r="AV6" s="315"/>
      <c r="AW6" s="315"/>
      <c r="AX6" s="315"/>
      <c r="AY6" s="315"/>
      <c r="AZ6" s="315"/>
      <c r="BA6" s="315"/>
      <c r="BB6" s="315"/>
      <c r="BC6" s="315"/>
      <c r="BD6" s="315"/>
      <c r="BE6" s="315"/>
      <c r="BF6" s="315"/>
      <c r="BG6" s="315"/>
      <c r="BH6" s="315"/>
      <c r="BI6" s="315"/>
      <c r="BJ6" s="315"/>
      <c r="BK6" s="315"/>
      <c r="BL6" s="315"/>
      <c r="BM6" s="315"/>
      <c r="BN6" s="355"/>
      <c r="BO6" s="355"/>
      <c r="BP6" s="355"/>
      <c r="BQ6" s="355"/>
      <c r="BR6" s="355"/>
      <c r="BS6" s="355"/>
      <c r="BT6" s="355"/>
      <c r="BU6" s="355"/>
    </row>
    <row r="7" spans="1:73" ht="14.25" customHeight="1">
      <c r="A7" s="356"/>
      <c r="B7" s="355"/>
      <c r="C7" s="355"/>
      <c r="D7" s="356"/>
      <c r="E7" s="355"/>
      <c r="F7" s="355"/>
      <c r="G7" s="355"/>
      <c r="H7" s="355"/>
      <c r="I7" s="355"/>
      <c r="J7" s="355"/>
      <c r="K7" s="355"/>
      <c r="L7" s="355"/>
      <c r="M7" s="356"/>
      <c r="N7" s="356"/>
      <c r="O7" s="356"/>
      <c r="P7" s="356"/>
      <c r="Q7" s="356"/>
      <c r="R7" s="356"/>
      <c r="S7" s="356"/>
      <c r="T7" s="356"/>
      <c r="U7" s="356"/>
      <c r="V7" s="356"/>
      <c r="W7" s="356"/>
      <c r="X7" s="356"/>
      <c r="Y7" s="356"/>
      <c r="Z7" s="439"/>
      <c r="AA7" s="439"/>
      <c r="AB7" s="439"/>
      <c r="AC7" s="255" t="s">
        <v>311</v>
      </c>
      <c r="AD7" s="439"/>
      <c r="AE7" s="439"/>
      <c r="AF7" s="255" t="s">
        <v>310</v>
      </c>
      <c r="AG7" s="439"/>
      <c r="AH7" s="439"/>
      <c r="AI7" s="255" t="s">
        <v>309</v>
      </c>
      <c r="AN7" s="315"/>
      <c r="AO7" s="315"/>
      <c r="AP7" s="315"/>
      <c r="AQ7" s="315"/>
      <c r="AR7" s="315"/>
      <c r="AS7" s="315"/>
      <c r="AT7" s="315"/>
      <c r="AU7" s="315"/>
      <c r="AV7" s="315"/>
      <c r="AW7" s="315"/>
      <c r="AX7" s="315"/>
      <c r="AY7" s="315"/>
      <c r="AZ7" s="315"/>
      <c r="BA7" s="315"/>
      <c r="BB7" s="315"/>
      <c r="BC7" s="315"/>
      <c r="BD7" s="315"/>
      <c r="BE7" s="315"/>
      <c r="BF7" s="315"/>
      <c r="BG7" s="315"/>
      <c r="BH7" s="315"/>
      <c r="BI7" s="315"/>
      <c r="BJ7" s="315"/>
      <c r="BK7" s="315"/>
      <c r="BL7" s="315"/>
      <c r="BM7" s="315"/>
      <c r="BN7" s="355"/>
      <c r="BO7" s="355"/>
      <c r="BP7" s="355"/>
      <c r="BQ7" s="355"/>
      <c r="BR7" s="355"/>
      <c r="BS7" s="355"/>
      <c r="BT7" s="355"/>
      <c r="BU7" s="355"/>
    </row>
    <row r="8" spans="1:73" ht="14.25" customHeight="1">
      <c r="A8" s="356"/>
      <c r="B8" s="355"/>
      <c r="C8" s="355"/>
      <c r="D8" s="355"/>
      <c r="E8" s="355"/>
      <c r="F8" s="355"/>
      <c r="G8" s="355" t="s">
        <v>556</v>
      </c>
      <c r="H8" s="355"/>
      <c r="I8" s="355"/>
      <c r="J8" s="355"/>
      <c r="K8" s="355"/>
      <c r="L8" s="355"/>
      <c r="M8" s="356"/>
      <c r="N8" s="356"/>
      <c r="O8" s="356"/>
      <c r="P8" s="356"/>
      <c r="Q8" s="356"/>
      <c r="R8" s="356"/>
      <c r="S8" s="356"/>
      <c r="T8" s="356"/>
      <c r="U8" s="356"/>
      <c r="V8" s="356"/>
      <c r="W8" s="356"/>
      <c r="X8" s="356"/>
      <c r="Y8" s="356"/>
      <c r="Z8" s="356"/>
      <c r="AA8" s="356"/>
      <c r="AB8" s="356"/>
      <c r="AC8" s="356"/>
      <c r="AD8" s="356"/>
      <c r="AE8" s="356"/>
      <c r="AF8" s="356"/>
      <c r="AG8" s="356"/>
      <c r="AH8" s="356"/>
      <c r="AI8" s="356"/>
      <c r="AN8" s="315"/>
      <c r="AO8" s="315"/>
      <c r="AP8" s="315"/>
      <c r="AQ8" s="315"/>
      <c r="AR8" s="315"/>
      <c r="AS8" s="315"/>
      <c r="AT8" s="315"/>
      <c r="AU8" s="315"/>
      <c r="AV8" s="315"/>
      <c r="AW8" s="315"/>
      <c r="AX8" s="315"/>
      <c r="AY8" s="315"/>
      <c r="AZ8" s="315"/>
      <c r="BA8" s="315"/>
      <c r="BB8" s="315"/>
      <c r="BC8" s="315"/>
      <c r="BD8" s="315"/>
      <c r="BE8" s="315"/>
      <c r="BF8" s="315"/>
      <c r="BG8" s="315"/>
      <c r="BH8" s="315"/>
      <c r="BI8" s="315"/>
      <c r="BJ8" s="315"/>
      <c r="BK8" s="315"/>
      <c r="BL8" s="315"/>
      <c r="BM8" s="315"/>
      <c r="BN8" s="355"/>
      <c r="BO8" s="355"/>
      <c r="BP8" s="355"/>
      <c r="BQ8" s="355"/>
      <c r="BR8" s="355"/>
      <c r="BS8" s="355"/>
      <c r="BT8" s="355"/>
      <c r="BU8" s="355"/>
    </row>
    <row r="9" spans="1:73" ht="18" customHeight="1">
      <c r="A9" s="442"/>
      <c r="B9" s="442"/>
      <c r="C9" s="442"/>
      <c r="D9" s="442"/>
      <c r="E9" s="356"/>
      <c r="F9" s="360"/>
      <c r="G9" s="355"/>
      <c r="H9" s="355"/>
      <c r="I9" s="359" t="s">
        <v>308</v>
      </c>
      <c r="J9" s="358"/>
      <c r="K9" s="355"/>
      <c r="L9" s="355"/>
      <c r="M9" s="356"/>
      <c r="N9" s="356"/>
      <c r="O9" s="356"/>
      <c r="P9" s="356"/>
      <c r="Q9" s="356"/>
      <c r="R9" s="441" t="s">
        <v>305</v>
      </c>
      <c r="S9" s="441"/>
      <c r="T9" s="441"/>
      <c r="U9" s="441"/>
      <c r="V9" s="440"/>
      <c r="W9" s="440"/>
      <c r="X9" s="440"/>
      <c r="Y9" s="440"/>
      <c r="Z9" s="440"/>
      <c r="AA9" s="440"/>
      <c r="AB9" s="440"/>
      <c r="AC9" s="440"/>
      <c r="AD9" s="440"/>
      <c r="AE9" s="440"/>
      <c r="AF9" s="440"/>
      <c r="AG9" s="440"/>
      <c r="AH9" s="440"/>
      <c r="AI9" s="440"/>
      <c r="AN9" s="315"/>
      <c r="AO9" s="315"/>
      <c r="AP9" s="315"/>
      <c r="AQ9" s="315"/>
      <c r="AR9" s="315"/>
      <c r="AS9" s="315"/>
      <c r="AT9" s="315"/>
      <c r="AU9" s="315"/>
      <c r="AV9" s="315"/>
      <c r="AW9" s="315"/>
      <c r="AX9" s="315"/>
      <c r="AY9" s="315"/>
      <c r="AZ9" s="315"/>
      <c r="BA9" s="315"/>
      <c r="BB9" s="315"/>
      <c r="BC9" s="315"/>
      <c r="BD9" s="315"/>
      <c r="BE9" s="315"/>
      <c r="BF9" s="315"/>
      <c r="BG9" s="315"/>
      <c r="BH9" s="315"/>
      <c r="BI9" s="315"/>
      <c r="BJ9" s="315"/>
      <c r="BK9" s="315"/>
      <c r="BL9" s="315"/>
      <c r="BM9" s="315"/>
      <c r="BN9" s="355"/>
      <c r="BO9" s="355"/>
      <c r="BP9" s="355"/>
      <c r="BQ9" s="355"/>
      <c r="BR9" s="355"/>
      <c r="BS9" s="355"/>
      <c r="BT9" s="355"/>
      <c r="BU9" s="355"/>
    </row>
    <row r="10" spans="1:73" ht="18" customHeight="1">
      <c r="A10" s="356"/>
      <c r="B10" s="355"/>
      <c r="C10" s="355"/>
      <c r="D10" s="355"/>
      <c r="E10" s="355"/>
      <c r="F10" s="355"/>
      <c r="G10" s="355"/>
      <c r="H10" s="355"/>
      <c r="I10" s="355"/>
      <c r="J10" s="355"/>
      <c r="K10" s="355"/>
      <c r="L10" s="355"/>
      <c r="M10" s="356"/>
      <c r="N10" s="356"/>
      <c r="P10" s="356"/>
      <c r="Q10" s="356"/>
      <c r="R10" s="441"/>
      <c r="S10" s="441"/>
      <c r="T10" s="441"/>
      <c r="U10" s="441"/>
      <c r="V10" s="440"/>
      <c r="W10" s="440"/>
      <c r="X10" s="440"/>
      <c r="Y10" s="440"/>
      <c r="Z10" s="440"/>
      <c r="AA10" s="440"/>
      <c r="AB10" s="440"/>
      <c r="AC10" s="440"/>
      <c r="AD10" s="440"/>
      <c r="AE10" s="440"/>
      <c r="AF10" s="440"/>
      <c r="AG10" s="440"/>
      <c r="AH10" s="440"/>
      <c r="AI10" s="440"/>
      <c r="AN10" s="315"/>
      <c r="AO10" s="315"/>
      <c r="AP10" s="315"/>
      <c r="AQ10" s="315"/>
      <c r="AR10" s="315"/>
      <c r="AS10" s="315"/>
      <c r="AT10" s="315"/>
      <c r="AU10" s="315"/>
      <c r="AV10" s="315"/>
      <c r="AW10" s="315"/>
      <c r="AX10" s="315"/>
      <c r="AY10" s="315"/>
      <c r="AZ10" s="315"/>
      <c r="BA10" s="315"/>
      <c r="BB10" s="315"/>
      <c r="BC10" s="315"/>
      <c r="BD10" s="315"/>
      <c r="BE10" s="315"/>
      <c r="BF10" s="315"/>
      <c r="BG10" s="315"/>
      <c r="BH10" s="315"/>
      <c r="BI10" s="315"/>
      <c r="BJ10" s="315"/>
      <c r="BK10" s="315"/>
      <c r="BL10" s="315"/>
      <c r="BM10" s="315"/>
      <c r="BN10" s="355"/>
      <c r="BO10" s="355"/>
      <c r="BP10" s="355"/>
      <c r="BQ10" s="355"/>
      <c r="BR10" s="355"/>
      <c r="BS10" s="355"/>
      <c r="BT10" s="355"/>
      <c r="BU10" s="355"/>
    </row>
    <row r="11" spans="1:73" ht="18" customHeight="1">
      <c r="A11" s="356"/>
      <c r="B11" s="355"/>
      <c r="C11" s="355"/>
      <c r="D11" s="355"/>
      <c r="E11" s="355"/>
      <c r="F11" s="355"/>
      <c r="G11" s="355"/>
      <c r="H11" s="355"/>
      <c r="I11" s="355"/>
      <c r="J11" s="355"/>
      <c r="K11" s="355"/>
      <c r="L11" s="355"/>
      <c r="M11" s="356"/>
      <c r="N11" s="357" t="s">
        <v>612</v>
      </c>
      <c r="O11" s="356"/>
      <c r="P11" s="356"/>
      <c r="Q11" s="356"/>
      <c r="R11" s="441" t="s">
        <v>607</v>
      </c>
      <c r="S11" s="441"/>
      <c r="T11" s="441"/>
      <c r="U11" s="441"/>
      <c r="V11" s="440"/>
      <c r="W11" s="440"/>
      <c r="X11" s="440"/>
      <c r="Y11" s="440"/>
      <c r="Z11" s="440"/>
      <c r="AA11" s="440"/>
      <c r="AB11" s="440"/>
      <c r="AC11" s="440"/>
      <c r="AD11" s="440"/>
      <c r="AE11" s="440"/>
      <c r="AF11" s="440"/>
      <c r="AG11" s="440"/>
      <c r="AH11" s="440"/>
      <c r="AI11" s="440"/>
      <c r="AN11" s="315"/>
      <c r="AO11" s="315"/>
      <c r="AP11" s="315"/>
      <c r="AQ11" s="315"/>
      <c r="AR11" s="315"/>
      <c r="AS11" s="315"/>
      <c r="AT11" s="315"/>
      <c r="AU11" s="315"/>
      <c r="AV11" s="315"/>
      <c r="AW11" s="315"/>
      <c r="AX11" s="315"/>
      <c r="AY11" s="315"/>
      <c r="AZ11" s="315"/>
      <c r="BA11" s="315"/>
      <c r="BB11" s="315"/>
      <c r="BC11" s="315"/>
      <c r="BD11" s="315"/>
      <c r="BE11" s="315"/>
      <c r="BF11" s="315"/>
      <c r="BG11" s="315"/>
      <c r="BH11" s="315"/>
      <c r="BI11" s="315"/>
      <c r="BJ11" s="315"/>
      <c r="BK11" s="315"/>
      <c r="BL11" s="315"/>
      <c r="BM11" s="315"/>
      <c r="BN11" s="355"/>
      <c r="BO11" s="355"/>
      <c r="BP11" s="355"/>
      <c r="BQ11" s="355"/>
      <c r="BR11" s="355"/>
      <c r="BS11" s="355"/>
      <c r="BT11" s="355"/>
      <c r="BU11" s="355"/>
    </row>
    <row r="12" spans="1:73" ht="18" customHeight="1">
      <c r="A12" s="356"/>
      <c r="B12" s="355"/>
      <c r="C12" s="355"/>
      <c r="D12" s="355"/>
      <c r="E12" s="355"/>
      <c r="F12" s="355"/>
      <c r="G12" s="355"/>
      <c r="H12" s="355"/>
      <c r="I12" s="355"/>
      <c r="J12" s="355"/>
      <c r="K12" s="355"/>
      <c r="L12" s="355"/>
      <c r="M12" s="356"/>
      <c r="N12" s="356"/>
      <c r="O12" s="356"/>
      <c r="P12" s="356"/>
      <c r="Q12" s="356"/>
      <c r="R12" s="441"/>
      <c r="S12" s="441"/>
      <c r="T12" s="441"/>
      <c r="U12" s="441"/>
      <c r="V12" s="440"/>
      <c r="W12" s="440"/>
      <c r="X12" s="440"/>
      <c r="Y12" s="440"/>
      <c r="Z12" s="440"/>
      <c r="AA12" s="440"/>
      <c r="AB12" s="440"/>
      <c r="AC12" s="440"/>
      <c r="AD12" s="440"/>
      <c r="AE12" s="440"/>
      <c r="AF12" s="440"/>
      <c r="AG12" s="440"/>
      <c r="AH12" s="440"/>
      <c r="AI12" s="440"/>
      <c r="AN12" s="315"/>
      <c r="AO12" s="315"/>
      <c r="AP12" s="315"/>
      <c r="AQ12" s="315"/>
      <c r="AR12" s="315"/>
      <c r="AS12" s="315"/>
      <c r="AT12" s="315"/>
      <c r="AU12" s="315"/>
      <c r="AV12" s="315"/>
      <c r="AW12" s="315"/>
      <c r="AX12" s="315"/>
      <c r="AY12" s="315"/>
      <c r="AZ12" s="315"/>
      <c r="BA12" s="315"/>
      <c r="BB12" s="315"/>
      <c r="BC12" s="315"/>
      <c r="BD12" s="315"/>
      <c r="BE12" s="315"/>
      <c r="BF12" s="315"/>
      <c r="BG12" s="315"/>
      <c r="BH12" s="315"/>
      <c r="BI12" s="315"/>
      <c r="BJ12" s="315"/>
      <c r="BK12" s="315"/>
      <c r="BL12" s="315"/>
      <c r="BM12" s="315"/>
      <c r="BN12" s="355"/>
      <c r="BO12" s="355"/>
      <c r="BP12" s="355"/>
      <c r="BQ12" s="355"/>
      <c r="BR12" s="355"/>
      <c r="BS12" s="355"/>
      <c r="BT12" s="355"/>
      <c r="BU12" s="355"/>
    </row>
    <row r="13" spans="1:73" ht="18" customHeight="1">
      <c r="A13" s="356"/>
      <c r="B13" s="355"/>
      <c r="C13" s="355"/>
      <c r="D13" s="355"/>
      <c r="E13" s="355"/>
      <c r="F13" s="355"/>
      <c r="G13" s="355"/>
      <c r="H13" s="355"/>
      <c r="I13" s="355"/>
      <c r="J13" s="355"/>
      <c r="K13" s="355"/>
      <c r="L13" s="355"/>
      <c r="M13" s="356"/>
      <c r="N13" s="356"/>
      <c r="O13" s="356"/>
      <c r="P13" s="356"/>
      <c r="Q13" s="356"/>
      <c r="R13" s="441" t="s">
        <v>611</v>
      </c>
      <c r="S13" s="441"/>
      <c r="T13" s="441"/>
      <c r="U13" s="441"/>
      <c r="V13" s="441"/>
      <c r="W13" s="441"/>
      <c r="X13" s="441"/>
      <c r="Y13" s="440"/>
      <c r="Z13" s="440"/>
      <c r="AA13" s="440"/>
      <c r="AB13" s="440"/>
      <c r="AC13" s="440"/>
      <c r="AD13" s="440"/>
      <c r="AE13" s="440"/>
      <c r="AF13" s="440"/>
      <c r="AG13" s="440"/>
      <c r="AH13" s="440"/>
      <c r="AI13" s="440"/>
      <c r="AN13" s="315"/>
      <c r="AO13" s="315"/>
      <c r="AP13" s="315"/>
      <c r="AQ13" s="315"/>
      <c r="AR13" s="315"/>
      <c r="AS13" s="315"/>
      <c r="AT13" s="315"/>
      <c r="AU13" s="315"/>
      <c r="AV13" s="315"/>
      <c r="AW13" s="315"/>
      <c r="AX13" s="315"/>
      <c r="AY13" s="315"/>
      <c r="AZ13" s="315"/>
      <c r="BA13" s="315"/>
      <c r="BB13" s="315"/>
      <c r="BC13" s="315"/>
      <c r="BD13" s="315"/>
      <c r="BE13" s="315"/>
      <c r="BF13" s="315"/>
      <c r="BG13" s="315"/>
      <c r="BH13" s="315"/>
      <c r="BI13" s="315"/>
      <c r="BJ13" s="315"/>
      <c r="BK13" s="315"/>
      <c r="BL13" s="315"/>
      <c r="BM13" s="315"/>
      <c r="BN13" s="355"/>
      <c r="BO13" s="355"/>
      <c r="BP13" s="355"/>
      <c r="BQ13" s="355"/>
      <c r="BR13" s="355"/>
      <c r="BS13" s="355"/>
      <c r="BT13" s="355"/>
      <c r="BU13" s="355"/>
    </row>
    <row r="14" spans="1:73" ht="18" customHeight="1">
      <c r="A14" s="356"/>
      <c r="B14" s="355"/>
      <c r="C14" s="355"/>
      <c r="D14" s="355"/>
      <c r="E14" s="355"/>
      <c r="F14" s="355"/>
      <c r="G14" s="355"/>
      <c r="H14" s="355"/>
      <c r="I14" s="355"/>
      <c r="J14" s="355"/>
      <c r="K14" s="355"/>
      <c r="L14" s="355"/>
      <c r="M14" s="356"/>
      <c r="N14" s="356"/>
      <c r="O14" s="356"/>
      <c r="P14" s="356"/>
      <c r="Q14" s="356"/>
      <c r="R14" s="441"/>
      <c r="S14" s="441"/>
      <c r="T14" s="441"/>
      <c r="U14" s="441"/>
      <c r="V14" s="441"/>
      <c r="W14" s="441"/>
      <c r="X14" s="441"/>
      <c r="Y14" s="440"/>
      <c r="Z14" s="440"/>
      <c r="AA14" s="440"/>
      <c r="AB14" s="440"/>
      <c r="AC14" s="440"/>
      <c r="AD14" s="440"/>
      <c r="AE14" s="440"/>
      <c r="AF14" s="440"/>
      <c r="AG14" s="440"/>
      <c r="AH14" s="440"/>
      <c r="AI14" s="440"/>
      <c r="AN14" s="315"/>
      <c r="AO14" s="315"/>
      <c r="AP14" s="315"/>
      <c r="AQ14" s="315"/>
      <c r="AR14" s="315"/>
      <c r="AS14" s="315"/>
      <c r="AT14" s="315"/>
      <c r="AU14" s="315"/>
      <c r="AV14" s="315"/>
      <c r="AW14" s="315"/>
      <c r="AX14" s="315"/>
      <c r="AY14" s="315"/>
      <c r="AZ14" s="315"/>
      <c r="BA14" s="315"/>
      <c r="BB14" s="315"/>
      <c r="BC14" s="315"/>
      <c r="BD14" s="315"/>
      <c r="BE14" s="315"/>
      <c r="BF14" s="315"/>
      <c r="BG14" s="315"/>
      <c r="BH14" s="315"/>
      <c r="BI14" s="315"/>
      <c r="BJ14" s="315"/>
      <c r="BK14" s="315"/>
      <c r="BL14" s="315"/>
      <c r="BM14" s="315"/>
      <c r="BN14" s="355"/>
      <c r="BO14" s="355"/>
      <c r="BP14" s="355"/>
      <c r="BQ14" s="355"/>
      <c r="BR14" s="355"/>
      <c r="BS14" s="355"/>
      <c r="BT14" s="355"/>
      <c r="BU14" s="355"/>
    </row>
    <row r="15" spans="1:73" ht="14.25" customHeight="1">
      <c r="A15" s="356"/>
      <c r="B15" s="355"/>
      <c r="C15" s="355"/>
      <c r="D15" s="355"/>
      <c r="E15" s="355"/>
      <c r="F15" s="355"/>
      <c r="G15" s="355"/>
      <c r="H15" s="355"/>
      <c r="I15" s="355"/>
      <c r="J15" s="355"/>
      <c r="K15" s="355"/>
      <c r="L15" s="355"/>
      <c r="M15" s="356"/>
      <c r="N15" s="356"/>
      <c r="O15" s="356"/>
      <c r="P15" s="356"/>
      <c r="Q15" s="356"/>
      <c r="R15" s="356"/>
      <c r="S15" s="356"/>
      <c r="T15" s="356"/>
      <c r="U15" s="356"/>
      <c r="V15" s="356"/>
      <c r="W15" s="356"/>
      <c r="X15" s="356"/>
      <c r="Y15" s="356"/>
      <c r="Z15" s="356"/>
      <c r="AA15" s="356"/>
      <c r="AB15" s="356"/>
      <c r="AC15" s="356"/>
      <c r="AD15" s="356"/>
      <c r="AE15" s="356"/>
      <c r="AF15" s="356"/>
      <c r="AG15" s="356"/>
      <c r="AH15" s="356"/>
      <c r="AI15" s="356"/>
      <c r="AN15" s="315"/>
      <c r="AO15" s="315"/>
      <c r="AP15" s="315"/>
      <c r="AQ15" s="315"/>
      <c r="AR15" s="315"/>
      <c r="AS15" s="315"/>
      <c r="AT15" s="315"/>
      <c r="AU15" s="315"/>
      <c r="AV15" s="315"/>
      <c r="AW15" s="315"/>
      <c r="AX15" s="315"/>
      <c r="AY15" s="315"/>
      <c r="AZ15" s="315"/>
      <c r="BA15" s="315"/>
      <c r="BB15" s="315"/>
      <c r="BC15" s="315"/>
      <c r="BD15" s="315"/>
      <c r="BE15" s="315"/>
      <c r="BF15" s="315"/>
      <c r="BG15" s="315"/>
      <c r="BH15" s="315"/>
      <c r="BI15" s="315"/>
      <c r="BJ15" s="315"/>
      <c r="BK15" s="315"/>
      <c r="BL15" s="315"/>
      <c r="BM15" s="315"/>
      <c r="BN15" s="355"/>
      <c r="BO15" s="355"/>
      <c r="BP15" s="355"/>
      <c r="BQ15" s="355"/>
      <c r="BR15" s="355"/>
      <c r="BS15" s="355"/>
      <c r="BT15" s="355"/>
      <c r="BU15" s="355"/>
    </row>
    <row r="16" spans="1:73" ht="14.25" customHeight="1">
      <c r="B16" s="356"/>
      <c r="C16" s="356"/>
      <c r="D16" s="356" t="s">
        <v>610</v>
      </c>
      <c r="E16" s="356"/>
      <c r="F16" s="356"/>
      <c r="G16" s="356"/>
      <c r="H16" s="356"/>
      <c r="I16" s="356"/>
      <c r="J16" s="356"/>
      <c r="K16" s="356"/>
      <c r="L16" s="356"/>
      <c r="M16" s="356"/>
      <c r="N16" s="356"/>
      <c r="O16" s="356"/>
      <c r="P16" s="356"/>
      <c r="Q16" s="356"/>
      <c r="R16" s="356"/>
      <c r="S16" s="356"/>
      <c r="T16" s="356"/>
      <c r="U16" s="356"/>
      <c r="V16" s="356"/>
      <c r="W16" s="356"/>
      <c r="X16" s="356"/>
      <c r="Y16" s="356"/>
      <c r="Z16" s="356"/>
      <c r="AA16" s="356"/>
      <c r="AB16" s="356"/>
      <c r="AC16" s="356"/>
      <c r="AD16" s="356"/>
      <c r="AE16" s="356"/>
      <c r="AF16" s="356"/>
      <c r="AG16" s="356"/>
      <c r="AH16" s="356"/>
      <c r="AI16" s="356"/>
      <c r="AN16" s="315"/>
      <c r="AO16" s="315"/>
      <c r="AP16" s="315"/>
      <c r="AQ16" s="315"/>
      <c r="AR16" s="315"/>
      <c r="AS16" s="315"/>
      <c r="AT16" s="315"/>
      <c r="AU16" s="315"/>
      <c r="AV16" s="315"/>
      <c r="AW16" s="315"/>
      <c r="AX16" s="315"/>
      <c r="AY16" s="315"/>
      <c r="AZ16" s="315"/>
      <c r="BA16" s="315"/>
      <c r="BB16" s="315"/>
      <c r="BC16" s="315"/>
      <c r="BD16" s="315"/>
      <c r="BE16" s="315"/>
      <c r="BF16" s="315"/>
      <c r="BG16" s="315"/>
      <c r="BH16" s="315"/>
      <c r="BI16" s="315"/>
      <c r="BJ16" s="315"/>
      <c r="BK16" s="315"/>
      <c r="BL16" s="315"/>
      <c r="BM16" s="315"/>
      <c r="BN16" s="355"/>
      <c r="BO16" s="355"/>
      <c r="BP16" s="355"/>
      <c r="BQ16" s="355"/>
      <c r="BR16" s="355"/>
      <c r="BS16" s="355"/>
      <c r="BT16" s="355"/>
      <c r="BU16" s="355"/>
    </row>
    <row r="17" spans="1:73" ht="14.25" customHeight="1">
      <c r="B17" s="356"/>
      <c r="C17" s="356"/>
      <c r="D17" s="356"/>
      <c r="E17" s="356"/>
      <c r="F17" s="356"/>
      <c r="G17" s="356"/>
      <c r="H17" s="356"/>
      <c r="I17" s="356"/>
      <c r="J17" s="356"/>
      <c r="K17" s="356"/>
      <c r="L17" s="356"/>
      <c r="M17" s="356"/>
      <c r="N17" s="356"/>
      <c r="O17" s="356"/>
      <c r="P17" s="356"/>
      <c r="Q17" s="356"/>
      <c r="R17" s="356"/>
      <c r="S17" s="356"/>
      <c r="T17" s="356"/>
      <c r="U17" s="356"/>
      <c r="V17" s="356"/>
      <c r="W17" s="356"/>
      <c r="X17" s="356"/>
      <c r="Y17" s="356"/>
      <c r="Z17" s="356"/>
      <c r="AA17" s="356"/>
      <c r="AB17" s="356"/>
      <c r="AC17" s="356"/>
      <c r="AD17" s="356"/>
      <c r="AE17" s="356"/>
      <c r="AF17" s="356"/>
      <c r="AG17" s="356"/>
      <c r="AH17" s="356"/>
      <c r="AI17" s="356"/>
      <c r="AN17" s="315"/>
      <c r="AO17" s="315"/>
      <c r="AP17" s="315"/>
      <c r="AQ17" s="315"/>
      <c r="AR17" s="315"/>
      <c r="AS17" s="315"/>
      <c r="AT17" s="315"/>
      <c r="AU17" s="315"/>
      <c r="AV17" s="315"/>
      <c r="AW17" s="315"/>
      <c r="AX17" s="315"/>
      <c r="AY17" s="315"/>
      <c r="AZ17" s="315"/>
      <c r="BA17" s="315"/>
      <c r="BB17" s="315"/>
      <c r="BC17" s="315"/>
      <c r="BD17" s="315"/>
      <c r="BE17" s="315"/>
      <c r="BF17" s="315"/>
      <c r="BG17" s="315"/>
      <c r="BH17" s="315"/>
      <c r="BI17" s="315"/>
      <c r="BJ17" s="315"/>
      <c r="BK17" s="315"/>
      <c r="BL17" s="315"/>
      <c r="BM17" s="315"/>
      <c r="BN17" s="355"/>
      <c r="BO17" s="355"/>
      <c r="BP17" s="355"/>
      <c r="BQ17" s="355"/>
      <c r="BR17" s="355"/>
      <c r="BS17" s="355"/>
      <c r="BT17" s="355"/>
      <c r="BU17" s="355"/>
    </row>
    <row r="18" spans="1:73" s="315" customFormat="1" ht="19.7" customHeight="1">
      <c r="A18" s="355"/>
      <c r="B18" s="355"/>
      <c r="C18" s="355"/>
      <c r="D18" s="355"/>
      <c r="E18" s="355"/>
      <c r="F18" s="355"/>
      <c r="G18" s="355"/>
      <c r="H18" s="354"/>
      <c r="I18" s="354"/>
      <c r="J18" s="354"/>
      <c r="K18" s="354"/>
      <c r="L18" s="354"/>
      <c r="M18" s="354"/>
      <c r="N18" s="354"/>
      <c r="O18" s="354"/>
      <c r="P18" s="354"/>
      <c r="Q18" s="354"/>
      <c r="R18" s="354"/>
      <c r="S18" s="464" t="s">
        <v>609</v>
      </c>
      <c r="T18" s="465"/>
      <c r="U18" s="465"/>
      <c r="V18" s="465"/>
      <c r="W18" s="465"/>
      <c r="X18" s="465"/>
      <c r="Y18" s="466"/>
      <c r="Z18" s="353"/>
      <c r="AA18" s="350"/>
      <c r="AB18" s="352"/>
      <c r="AC18" s="351"/>
      <c r="AD18" s="350"/>
      <c r="AE18" s="350"/>
      <c r="AF18" s="350"/>
      <c r="AG18" s="350"/>
      <c r="AH18" s="350"/>
      <c r="AI18" s="349"/>
      <c r="AJ18" s="347"/>
      <c r="AK18" s="347"/>
      <c r="AN18" s="317"/>
      <c r="AO18" s="317"/>
      <c r="AP18" s="317"/>
      <c r="AQ18" s="317"/>
      <c r="AR18" s="317"/>
      <c r="AS18" s="317"/>
      <c r="AT18" s="317"/>
      <c r="AU18" s="347"/>
      <c r="AV18" s="347"/>
      <c r="AW18" s="347"/>
      <c r="AX18" s="347"/>
      <c r="AY18" s="347"/>
      <c r="AZ18" s="347"/>
      <c r="BA18" s="347"/>
      <c r="BB18" s="347"/>
      <c r="BC18" s="347"/>
      <c r="BD18" s="347"/>
      <c r="BE18" s="347"/>
      <c r="BF18" s="347"/>
      <c r="BG18" s="347"/>
      <c r="BH18" s="347"/>
      <c r="BI18" s="347"/>
      <c r="BJ18" s="347"/>
      <c r="BK18" s="347"/>
      <c r="BL18" s="347"/>
      <c r="BM18" s="347"/>
      <c r="BN18" s="347"/>
      <c r="BO18" s="347"/>
      <c r="BP18" s="347"/>
      <c r="BQ18" s="347"/>
      <c r="BR18" s="347"/>
      <c r="BS18" s="347"/>
      <c r="BT18" s="347"/>
      <c r="BU18" s="347"/>
    </row>
    <row r="19" spans="1:73" s="315" customFormat="1" ht="14.25" customHeight="1">
      <c r="A19" s="416" t="s">
        <v>608</v>
      </c>
      <c r="B19" s="434"/>
      <c r="C19" s="434"/>
      <c r="D19" s="434"/>
      <c r="E19" s="434"/>
      <c r="F19" s="434"/>
      <c r="G19" s="434"/>
      <c r="H19" s="434"/>
      <c r="I19" s="434"/>
      <c r="J19" s="434"/>
      <c r="K19" s="434"/>
      <c r="L19" s="434"/>
      <c r="M19" s="434"/>
      <c r="N19" s="434"/>
      <c r="O19" s="434"/>
      <c r="P19" s="434"/>
      <c r="Q19" s="434"/>
      <c r="R19" s="417"/>
      <c r="S19" s="453" t="s">
        <v>607</v>
      </c>
      <c r="T19" s="454"/>
      <c r="U19" s="457"/>
      <c r="V19" s="457"/>
      <c r="W19" s="457"/>
      <c r="X19" s="457"/>
      <c r="Y19" s="457"/>
      <c r="Z19" s="457"/>
      <c r="AA19" s="457"/>
      <c r="AB19" s="457"/>
      <c r="AC19" s="457"/>
      <c r="AD19" s="457"/>
      <c r="AE19" s="457"/>
      <c r="AF19" s="457"/>
      <c r="AG19" s="457"/>
      <c r="AH19" s="457"/>
      <c r="AI19" s="458"/>
      <c r="AJ19" s="347"/>
      <c r="AK19" s="347"/>
      <c r="AN19" s="317"/>
      <c r="AO19" s="317"/>
      <c r="AP19" s="317"/>
      <c r="AQ19" s="317"/>
      <c r="AR19" s="317"/>
      <c r="AS19" s="317"/>
      <c r="AT19" s="317"/>
      <c r="AU19" s="347"/>
      <c r="AV19" s="347"/>
      <c r="AW19" s="347"/>
      <c r="AX19" s="347"/>
      <c r="AY19" s="348"/>
      <c r="AZ19" s="348"/>
      <c r="BA19" s="347"/>
      <c r="BB19" s="347"/>
      <c r="BC19" s="347"/>
      <c r="BD19" s="347"/>
      <c r="BE19" s="317"/>
      <c r="BF19" s="348"/>
      <c r="BG19" s="347"/>
      <c r="BI19" s="347"/>
      <c r="BK19" s="347"/>
      <c r="BL19" s="347"/>
      <c r="BM19" s="347"/>
      <c r="BN19" s="347"/>
      <c r="BP19" s="347"/>
      <c r="BQ19" s="347"/>
      <c r="BR19" s="347"/>
      <c r="BS19" s="347"/>
      <c r="BT19" s="347"/>
      <c r="BU19" s="347"/>
    </row>
    <row r="20" spans="1:73" s="315" customFormat="1" ht="14.25" customHeight="1">
      <c r="A20" s="435"/>
      <c r="B20" s="436"/>
      <c r="C20" s="436"/>
      <c r="D20" s="436"/>
      <c r="E20" s="436"/>
      <c r="F20" s="436"/>
      <c r="G20" s="436"/>
      <c r="H20" s="436"/>
      <c r="I20" s="436"/>
      <c r="J20" s="436"/>
      <c r="K20" s="436"/>
      <c r="L20" s="436"/>
      <c r="M20" s="436"/>
      <c r="N20" s="436"/>
      <c r="O20" s="436"/>
      <c r="P20" s="436"/>
      <c r="Q20" s="436"/>
      <c r="R20" s="437"/>
      <c r="S20" s="455"/>
      <c r="T20" s="456"/>
      <c r="U20" s="459"/>
      <c r="V20" s="459"/>
      <c r="W20" s="459"/>
      <c r="X20" s="459"/>
      <c r="Y20" s="459"/>
      <c r="Z20" s="459"/>
      <c r="AA20" s="459"/>
      <c r="AB20" s="459"/>
      <c r="AC20" s="459"/>
      <c r="AD20" s="459"/>
      <c r="AE20" s="459"/>
      <c r="AF20" s="459"/>
      <c r="AG20" s="459"/>
      <c r="AH20" s="459"/>
      <c r="AI20" s="460"/>
      <c r="AJ20" s="347"/>
      <c r="AK20" s="347"/>
      <c r="AN20" s="317"/>
      <c r="AO20" s="317"/>
      <c r="AP20" s="317"/>
      <c r="AQ20" s="317"/>
      <c r="AR20" s="317"/>
      <c r="AS20" s="317"/>
      <c r="AT20" s="317"/>
      <c r="AU20" s="347"/>
      <c r="AV20" s="347"/>
      <c r="AW20" s="347"/>
      <c r="AX20" s="347"/>
      <c r="AY20" s="348"/>
      <c r="AZ20" s="348"/>
      <c r="BA20" s="347"/>
      <c r="BB20" s="347"/>
      <c r="BC20" s="347"/>
      <c r="BD20" s="347"/>
      <c r="BE20" s="348"/>
      <c r="BF20" s="348"/>
      <c r="BG20" s="347"/>
      <c r="BI20" s="347"/>
      <c r="BK20" s="347"/>
      <c r="BL20" s="347"/>
      <c r="BM20" s="347"/>
      <c r="BN20" s="347"/>
      <c r="BO20" s="347"/>
      <c r="BP20" s="347"/>
      <c r="BQ20" s="347"/>
      <c r="BR20" s="347"/>
      <c r="BS20" s="347"/>
      <c r="BT20" s="347"/>
      <c r="BU20" s="347"/>
    </row>
    <row r="21" spans="1:73" s="315" customFormat="1" ht="14.25" customHeight="1">
      <c r="A21" s="435"/>
      <c r="B21" s="436"/>
      <c r="C21" s="436"/>
      <c r="D21" s="436"/>
      <c r="E21" s="436"/>
      <c r="F21" s="436"/>
      <c r="G21" s="436"/>
      <c r="H21" s="436"/>
      <c r="I21" s="436"/>
      <c r="J21" s="436"/>
      <c r="K21" s="436"/>
      <c r="L21" s="436"/>
      <c r="M21" s="436"/>
      <c r="N21" s="436"/>
      <c r="O21" s="436"/>
      <c r="P21" s="436"/>
      <c r="Q21" s="436"/>
      <c r="R21" s="437"/>
      <c r="S21" s="461" t="s">
        <v>305</v>
      </c>
      <c r="T21" s="462"/>
      <c r="U21" s="462"/>
      <c r="V21" s="462"/>
      <c r="W21" s="462"/>
      <c r="X21" s="462"/>
      <c r="Y21" s="462"/>
      <c r="Z21" s="462"/>
      <c r="AA21" s="462"/>
      <c r="AB21" s="462"/>
      <c r="AC21" s="462"/>
      <c r="AD21" s="462"/>
      <c r="AE21" s="462"/>
      <c r="AF21" s="462"/>
      <c r="AG21" s="462"/>
      <c r="AH21" s="462"/>
      <c r="AI21" s="463"/>
      <c r="AJ21" s="347"/>
      <c r="AK21" s="347"/>
      <c r="AN21" s="317"/>
      <c r="AU21" s="347"/>
      <c r="AV21" s="347"/>
      <c r="AW21" s="347"/>
      <c r="AX21" s="347"/>
      <c r="AY21" s="347"/>
      <c r="AZ21" s="347"/>
      <c r="BA21" s="347"/>
      <c r="BB21" s="347"/>
      <c r="BC21" s="347"/>
      <c r="BD21" s="347"/>
      <c r="BE21" s="347"/>
      <c r="BF21" s="347"/>
      <c r="BG21" s="347"/>
      <c r="BH21" s="347"/>
      <c r="BI21" s="347"/>
      <c r="BJ21" s="347"/>
      <c r="BK21" s="347"/>
      <c r="BL21" s="347"/>
      <c r="BM21" s="347"/>
      <c r="BN21" s="347"/>
      <c r="BO21" s="347"/>
      <c r="BP21" s="347"/>
      <c r="BQ21" s="347"/>
      <c r="BR21" s="347"/>
      <c r="BS21" s="347"/>
      <c r="BT21" s="347"/>
      <c r="BU21" s="347"/>
    </row>
    <row r="22" spans="1:73" s="315" customFormat="1" ht="14.25" customHeight="1">
      <c r="A22" s="435"/>
      <c r="B22" s="436"/>
      <c r="C22" s="436"/>
      <c r="D22" s="436"/>
      <c r="E22" s="436"/>
      <c r="F22" s="436"/>
      <c r="G22" s="436"/>
      <c r="H22" s="436"/>
      <c r="I22" s="436"/>
      <c r="J22" s="436"/>
      <c r="K22" s="436"/>
      <c r="L22" s="436"/>
      <c r="M22" s="436"/>
      <c r="N22" s="436"/>
      <c r="O22" s="436"/>
      <c r="P22" s="436"/>
      <c r="Q22" s="436"/>
      <c r="R22" s="437"/>
      <c r="S22" s="443"/>
      <c r="T22" s="444"/>
      <c r="U22" s="444"/>
      <c r="V22" s="444"/>
      <c r="W22" s="444"/>
      <c r="X22" s="444"/>
      <c r="Y22" s="444"/>
      <c r="Z22" s="444"/>
      <c r="AA22" s="444"/>
      <c r="AB22" s="444"/>
      <c r="AC22" s="444"/>
      <c r="AD22" s="444"/>
      <c r="AE22" s="444"/>
      <c r="AF22" s="444"/>
      <c r="AG22" s="444"/>
      <c r="AH22" s="444"/>
      <c r="AI22" s="445"/>
      <c r="AJ22" s="347"/>
      <c r="AK22" s="347"/>
      <c r="AN22" s="317"/>
      <c r="AU22" s="347"/>
      <c r="AV22" s="347"/>
      <c r="AW22" s="347"/>
      <c r="AX22" s="347"/>
      <c r="AY22" s="347"/>
      <c r="AZ22" s="347"/>
      <c r="BA22" s="347"/>
      <c r="BB22" s="347"/>
      <c r="BC22" s="347"/>
      <c r="BD22" s="347"/>
      <c r="BE22" s="347"/>
      <c r="BF22" s="347"/>
      <c r="BG22" s="347"/>
      <c r="BH22" s="347"/>
      <c r="BI22" s="347"/>
      <c r="BJ22" s="347"/>
      <c r="BK22" s="347"/>
      <c r="BL22" s="347"/>
      <c r="BM22" s="347"/>
      <c r="BN22" s="347"/>
      <c r="BO22" s="347"/>
      <c r="BP22" s="347"/>
      <c r="BQ22" s="347"/>
      <c r="BR22" s="347"/>
      <c r="BS22" s="347"/>
      <c r="BT22" s="347"/>
      <c r="BU22" s="347"/>
    </row>
    <row r="23" spans="1:73" s="315" customFormat="1" ht="14.25" customHeight="1">
      <c r="A23" s="432"/>
      <c r="B23" s="438"/>
      <c r="C23" s="438"/>
      <c r="D23" s="438"/>
      <c r="E23" s="438"/>
      <c r="F23" s="438"/>
      <c r="G23" s="438"/>
      <c r="H23" s="438"/>
      <c r="I23" s="438"/>
      <c r="J23" s="438"/>
      <c r="K23" s="438"/>
      <c r="L23" s="438"/>
      <c r="M23" s="438"/>
      <c r="N23" s="438"/>
      <c r="O23" s="438"/>
      <c r="P23" s="438"/>
      <c r="Q23" s="438"/>
      <c r="R23" s="433"/>
      <c r="S23" s="446"/>
      <c r="T23" s="447"/>
      <c r="U23" s="447"/>
      <c r="V23" s="447"/>
      <c r="W23" s="447"/>
      <c r="X23" s="447"/>
      <c r="Y23" s="447"/>
      <c r="Z23" s="447"/>
      <c r="AA23" s="447"/>
      <c r="AB23" s="447"/>
      <c r="AC23" s="447"/>
      <c r="AD23" s="447"/>
      <c r="AE23" s="447"/>
      <c r="AF23" s="447"/>
      <c r="AG23" s="447"/>
      <c r="AH23" s="447"/>
      <c r="AI23" s="448"/>
      <c r="AN23" s="317"/>
      <c r="AO23" s="317"/>
    </row>
    <row r="24" spans="1:73" s="315" customFormat="1" ht="22.7" customHeight="1">
      <c r="A24" s="418" t="s">
        <v>606</v>
      </c>
      <c r="B24" s="419"/>
      <c r="C24" s="419"/>
      <c r="D24" s="419"/>
      <c r="E24" s="419"/>
      <c r="F24" s="419"/>
      <c r="G24" s="419"/>
      <c r="H24" s="419"/>
      <c r="I24" s="419"/>
      <c r="J24" s="419"/>
      <c r="K24" s="419"/>
      <c r="L24" s="419"/>
      <c r="M24" s="419"/>
      <c r="N24" s="419"/>
      <c r="O24" s="419"/>
      <c r="P24" s="419"/>
      <c r="Q24" s="419"/>
      <c r="R24" s="420"/>
      <c r="S24" s="449"/>
      <c r="T24" s="450"/>
      <c r="U24" s="450"/>
      <c r="V24" s="450"/>
      <c r="W24" s="450"/>
      <c r="X24" s="450"/>
      <c r="Y24" s="450"/>
      <c r="Z24" s="450"/>
      <c r="AA24" s="450"/>
      <c r="AB24" s="450"/>
      <c r="AC24" s="450"/>
      <c r="AD24" s="450"/>
      <c r="AE24" s="450"/>
      <c r="AF24" s="450"/>
      <c r="AG24" s="450"/>
      <c r="AH24" s="450"/>
      <c r="AI24" s="451"/>
      <c r="AN24" s="317"/>
      <c r="AO24" s="317"/>
    </row>
    <row r="25" spans="1:73" s="315" customFormat="1" ht="14.25" customHeight="1">
      <c r="A25" s="418" t="s">
        <v>605</v>
      </c>
      <c r="B25" s="419"/>
      <c r="C25" s="419"/>
      <c r="D25" s="419"/>
      <c r="E25" s="419"/>
      <c r="F25" s="419"/>
      <c r="G25" s="419"/>
      <c r="H25" s="419"/>
      <c r="I25" s="419"/>
      <c r="J25" s="419"/>
      <c r="K25" s="419"/>
      <c r="L25" s="419"/>
      <c r="M25" s="419"/>
      <c r="N25" s="419"/>
      <c r="O25" s="419"/>
      <c r="P25" s="419"/>
      <c r="Q25" s="419"/>
      <c r="R25" s="420"/>
      <c r="S25" s="418"/>
      <c r="T25" s="419"/>
      <c r="U25" s="419"/>
      <c r="V25" s="419"/>
      <c r="W25" s="419"/>
      <c r="X25" s="346" t="s">
        <v>604</v>
      </c>
      <c r="Y25" s="419"/>
      <c r="Z25" s="419"/>
      <c r="AA25" s="419"/>
      <c r="AB25" s="346" t="s">
        <v>603</v>
      </c>
      <c r="AC25" s="419"/>
      <c r="AD25" s="419"/>
      <c r="AE25" s="419"/>
      <c r="AF25" s="346" t="s">
        <v>602</v>
      </c>
      <c r="AG25" s="419"/>
      <c r="AH25" s="419"/>
      <c r="AI25" s="420"/>
      <c r="AN25" s="317"/>
      <c r="AO25" s="317"/>
    </row>
    <row r="26" spans="1:73" s="315" customFormat="1" ht="14.25" customHeight="1">
      <c r="A26" s="418" t="s">
        <v>601</v>
      </c>
      <c r="B26" s="419"/>
      <c r="C26" s="419"/>
      <c r="D26" s="419"/>
      <c r="E26" s="419"/>
      <c r="F26" s="419"/>
      <c r="G26" s="419"/>
      <c r="H26" s="419"/>
      <c r="I26" s="419"/>
      <c r="J26" s="419"/>
      <c r="K26" s="419"/>
      <c r="L26" s="419"/>
      <c r="M26" s="419"/>
      <c r="N26" s="419"/>
      <c r="O26" s="419"/>
      <c r="P26" s="419"/>
      <c r="Q26" s="419"/>
      <c r="R26" s="420"/>
      <c r="S26" s="418" t="s">
        <v>600</v>
      </c>
      <c r="T26" s="419"/>
      <c r="U26" s="419"/>
      <c r="V26" s="419"/>
      <c r="W26" s="419"/>
      <c r="X26" s="419"/>
      <c r="Y26" s="419"/>
      <c r="Z26" s="419"/>
      <c r="AA26" s="419"/>
      <c r="AB26" s="419"/>
      <c r="AC26" s="419"/>
      <c r="AD26" s="419"/>
      <c r="AE26" s="419"/>
      <c r="AF26" s="419"/>
      <c r="AG26" s="419"/>
      <c r="AH26" s="419"/>
      <c r="AI26" s="420"/>
      <c r="AN26" s="317"/>
      <c r="AO26" s="317"/>
    </row>
    <row r="27" spans="1:73" s="315" customFormat="1" ht="18.75" customHeight="1">
      <c r="A27" s="416"/>
      <c r="B27" s="417"/>
      <c r="C27" s="331" t="s">
        <v>599</v>
      </c>
      <c r="D27" s="323"/>
      <c r="E27" s="323"/>
      <c r="F27" s="323"/>
      <c r="G27" s="323"/>
      <c r="H27" s="323"/>
      <c r="I27" s="323"/>
      <c r="J27" s="323"/>
      <c r="K27" s="323"/>
      <c r="L27" s="323"/>
      <c r="M27" s="323"/>
      <c r="N27" s="323"/>
      <c r="O27" s="316"/>
      <c r="P27" s="330"/>
      <c r="Q27" s="330"/>
      <c r="R27" s="329"/>
      <c r="S27" s="340" t="s">
        <v>598</v>
      </c>
      <c r="T27" s="345"/>
      <c r="U27" s="345"/>
      <c r="V27" s="345"/>
      <c r="W27" s="345"/>
      <c r="X27" s="345"/>
      <c r="Y27" s="345"/>
      <c r="Z27" s="345"/>
      <c r="AA27" s="345"/>
      <c r="AB27" s="345"/>
      <c r="AC27" s="345"/>
      <c r="AD27" s="345"/>
      <c r="AE27" s="345"/>
      <c r="AF27" s="345"/>
      <c r="AG27" s="345"/>
      <c r="AH27" s="345"/>
      <c r="AI27" s="344"/>
      <c r="AN27" s="317"/>
      <c r="AO27" s="317"/>
    </row>
    <row r="28" spans="1:73" s="315" customFormat="1" ht="18.75" customHeight="1">
      <c r="A28" s="416"/>
      <c r="B28" s="417"/>
      <c r="C28" s="328" t="s">
        <v>597</v>
      </c>
      <c r="D28" s="327"/>
      <c r="E28" s="327"/>
      <c r="F28" s="327"/>
      <c r="G28" s="327"/>
      <c r="H28" s="327"/>
      <c r="I28" s="327"/>
      <c r="J28" s="327"/>
      <c r="K28" s="327"/>
      <c r="L28" s="327"/>
      <c r="M28" s="327"/>
      <c r="N28" s="327"/>
      <c r="O28" s="327"/>
      <c r="P28" s="327"/>
      <c r="Q28" s="330"/>
      <c r="R28" s="329"/>
      <c r="S28" s="423"/>
      <c r="T28" s="424"/>
      <c r="U28" s="424"/>
      <c r="V28" s="424"/>
      <c r="W28" s="424"/>
      <c r="X28" s="424"/>
      <c r="Y28" s="424"/>
      <c r="Z28" s="424"/>
      <c r="AA28" s="424"/>
      <c r="AB28" s="424"/>
      <c r="AC28" s="424"/>
      <c r="AD28" s="424"/>
      <c r="AE28" s="424"/>
      <c r="AF28" s="424"/>
      <c r="AG28" s="424"/>
      <c r="AH28" s="424"/>
      <c r="AI28" s="425"/>
      <c r="AN28" s="317"/>
      <c r="AO28" s="317"/>
    </row>
    <row r="29" spans="1:73" s="315" customFormat="1" ht="18.75" customHeight="1">
      <c r="A29" s="416"/>
      <c r="B29" s="417"/>
      <c r="C29" s="328" t="s">
        <v>596</v>
      </c>
      <c r="D29" s="327"/>
      <c r="E29" s="327"/>
      <c r="F29" s="327"/>
      <c r="G29" s="327"/>
      <c r="H29" s="327"/>
      <c r="I29" s="327"/>
      <c r="J29" s="327"/>
      <c r="K29" s="327"/>
      <c r="L29" s="327"/>
      <c r="M29" s="327"/>
      <c r="N29" s="327"/>
      <c r="O29" s="327"/>
      <c r="P29" s="327"/>
      <c r="Q29" s="327"/>
      <c r="R29" s="326"/>
      <c r="S29" s="423"/>
      <c r="T29" s="424"/>
      <c r="U29" s="424"/>
      <c r="V29" s="424"/>
      <c r="W29" s="424"/>
      <c r="X29" s="424"/>
      <c r="Y29" s="424"/>
      <c r="Z29" s="424"/>
      <c r="AA29" s="424"/>
      <c r="AB29" s="424"/>
      <c r="AC29" s="424"/>
      <c r="AD29" s="424"/>
      <c r="AE29" s="424"/>
      <c r="AF29" s="424"/>
      <c r="AG29" s="424"/>
      <c r="AH29" s="424"/>
      <c r="AI29" s="425"/>
      <c r="AN29" s="317"/>
      <c r="AO29" s="317"/>
    </row>
    <row r="30" spans="1:73" s="315" customFormat="1" ht="18.75" customHeight="1">
      <c r="A30" s="416"/>
      <c r="B30" s="417"/>
      <c r="C30" s="331" t="s">
        <v>595</v>
      </c>
      <c r="D30" s="323"/>
      <c r="E30" s="323"/>
      <c r="F30" s="323"/>
      <c r="G30" s="323"/>
      <c r="H30" s="323"/>
      <c r="I30" s="323"/>
      <c r="J30" s="323"/>
      <c r="K30" s="323"/>
      <c r="L30" s="323"/>
      <c r="M30" s="323"/>
      <c r="N30" s="323"/>
      <c r="O30" s="323"/>
      <c r="P30" s="323"/>
      <c r="Q30" s="330"/>
      <c r="R30" s="329"/>
      <c r="S30" s="423"/>
      <c r="T30" s="424"/>
      <c r="U30" s="424"/>
      <c r="V30" s="424"/>
      <c r="W30" s="424"/>
      <c r="X30" s="424"/>
      <c r="Y30" s="424"/>
      <c r="Z30" s="424"/>
      <c r="AA30" s="424"/>
      <c r="AB30" s="424"/>
      <c r="AC30" s="424"/>
      <c r="AD30" s="424"/>
      <c r="AE30" s="424"/>
      <c r="AF30" s="424"/>
      <c r="AG30" s="424"/>
      <c r="AH30" s="424"/>
      <c r="AI30" s="425"/>
      <c r="AN30" s="317"/>
      <c r="AO30" s="317"/>
    </row>
    <row r="31" spans="1:73" s="315" customFormat="1" ht="18.75" customHeight="1">
      <c r="A31" s="416"/>
      <c r="B31" s="417"/>
      <c r="C31" s="343" t="s">
        <v>594</v>
      </c>
      <c r="D31" s="327"/>
      <c r="E31" s="327"/>
      <c r="F31" s="327"/>
      <c r="G31" s="327"/>
      <c r="H31" s="327"/>
      <c r="I31" s="342"/>
      <c r="J31" s="327"/>
      <c r="K31" s="327"/>
      <c r="L31" s="327"/>
      <c r="M31" s="327"/>
      <c r="N31" s="327"/>
      <c r="O31" s="327"/>
      <c r="P31" s="327"/>
      <c r="Q31" s="330"/>
      <c r="R31" s="329"/>
      <c r="S31" s="423"/>
      <c r="T31" s="424"/>
      <c r="U31" s="424"/>
      <c r="V31" s="424"/>
      <c r="W31" s="424"/>
      <c r="X31" s="424"/>
      <c r="Y31" s="424"/>
      <c r="Z31" s="424"/>
      <c r="AA31" s="424"/>
      <c r="AB31" s="424"/>
      <c r="AC31" s="424"/>
      <c r="AD31" s="424"/>
      <c r="AE31" s="424"/>
      <c r="AF31" s="424"/>
      <c r="AG31" s="424"/>
      <c r="AH31" s="424"/>
      <c r="AI31" s="425"/>
      <c r="AN31" s="317"/>
      <c r="AO31" s="317"/>
    </row>
    <row r="32" spans="1:73" s="315" customFormat="1" ht="18.75" customHeight="1">
      <c r="A32" s="416"/>
      <c r="B32" s="417"/>
      <c r="C32" s="343" t="s">
        <v>593</v>
      </c>
      <c r="D32" s="327"/>
      <c r="E32" s="327"/>
      <c r="F32" s="327"/>
      <c r="G32" s="327"/>
      <c r="H32" s="327"/>
      <c r="I32" s="342"/>
      <c r="J32" s="327"/>
      <c r="K32" s="327"/>
      <c r="L32" s="327"/>
      <c r="M32" s="327"/>
      <c r="N32" s="327"/>
      <c r="O32" s="327"/>
      <c r="P32" s="327"/>
      <c r="Q32" s="330"/>
      <c r="R32" s="329"/>
      <c r="S32" s="423"/>
      <c r="T32" s="424"/>
      <c r="U32" s="424"/>
      <c r="V32" s="424"/>
      <c r="W32" s="424"/>
      <c r="X32" s="424"/>
      <c r="Y32" s="424"/>
      <c r="Z32" s="424"/>
      <c r="AA32" s="424"/>
      <c r="AB32" s="424"/>
      <c r="AC32" s="424"/>
      <c r="AD32" s="424"/>
      <c r="AE32" s="424"/>
      <c r="AF32" s="424"/>
      <c r="AG32" s="424"/>
      <c r="AH32" s="424"/>
      <c r="AI32" s="425"/>
      <c r="AN32" s="317"/>
      <c r="AO32" s="317"/>
    </row>
    <row r="33" spans="1:41" s="315" customFormat="1" ht="18.75" customHeight="1">
      <c r="A33" s="416"/>
      <c r="B33" s="417"/>
      <c r="C33" s="331" t="s">
        <v>592</v>
      </c>
      <c r="D33" s="323"/>
      <c r="E33" s="323"/>
      <c r="F33" s="323"/>
      <c r="G33" s="323"/>
      <c r="H33" s="323"/>
      <c r="I33" s="323"/>
      <c r="J33" s="323"/>
      <c r="K33" s="323"/>
      <c r="L33" s="323"/>
      <c r="M33" s="323"/>
      <c r="N33" s="323"/>
      <c r="O33" s="323"/>
      <c r="P33" s="323"/>
      <c r="Q33" s="330"/>
      <c r="R33" s="329"/>
      <c r="S33" s="423"/>
      <c r="T33" s="424"/>
      <c r="U33" s="424"/>
      <c r="V33" s="424"/>
      <c r="W33" s="424"/>
      <c r="X33" s="424"/>
      <c r="Y33" s="424"/>
      <c r="Z33" s="424"/>
      <c r="AA33" s="424"/>
      <c r="AB33" s="424"/>
      <c r="AC33" s="424"/>
      <c r="AD33" s="424"/>
      <c r="AE33" s="424"/>
      <c r="AF33" s="424"/>
      <c r="AG33" s="424"/>
      <c r="AH33" s="424"/>
      <c r="AI33" s="425"/>
      <c r="AN33" s="317"/>
      <c r="AO33" s="317"/>
    </row>
    <row r="34" spans="1:41" s="315" customFormat="1" ht="15.6" customHeight="1">
      <c r="A34" s="432"/>
      <c r="B34" s="433"/>
      <c r="C34" s="331" t="s">
        <v>591</v>
      </c>
      <c r="D34" s="323"/>
      <c r="E34" s="323"/>
      <c r="F34" s="323"/>
      <c r="G34" s="323"/>
      <c r="H34" s="323"/>
      <c r="I34" s="323"/>
      <c r="J34" s="323"/>
      <c r="K34" s="323"/>
      <c r="L34" s="323"/>
      <c r="M34" s="323"/>
      <c r="N34" s="323"/>
      <c r="O34" s="323"/>
      <c r="P34" s="323"/>
      <c r="Q34" s="323"/>
      <c r="R34" s="341"/>
      <c r="S34" s="423"/>
      <c r="T34" s="424"/>
      <c r="U34" s="424"/>
      <c r="V34" s="424"/>
      <c r="W34" s="424"/>
      <c r="X34" s="424"/>
      <c r="Y34" s="424"/>
      <c r="Z34" s="424"/>
      <c r="AA34" s="424"/>
      <c r="AB34" s="424"/>
      <c r="AC34" s="424"/>
      <c r="AD34" s="424"/>
      <c r="AE34" s="424"/>
      <c r="AF34" s="424"/>
      <c r="AG34" s="424"/>
      <c r="AH34" s="424"/>
      <c r="AI34" s="425"/>
      <c r="AN34" s="317"/>
      <c r="AO34" s="317"/>
    </row>
    <row r="35" spans="1:41" s="315" customFormat="1" ht="18.75" customHeight="1">
      <c r="A35" s="416"/>
      <c r="B35" s="417"/>
      <c r="C35" s="328" t="s">
        <v>590</v>
      </c>
      <c r="D35" s="327"/>
      <c r="E35" s="327"/>
      <c r="F35" s="327"/>
      <c r="G35" s="327"/>
      <c r="H35" s="327"/>
      <c r="I35" s="327"/>
      <c r="J35" s="327"/>
      <c r="K35" s="327"/>
      <c r="L35" s="327"/>
      <c r="M35" s="327"/>
      <c r="N35" s="327"/>
      <c r="O35" s="327"/>
      <c r="P35" s="327"/>
      <c r="Q35" s="327"/>
      <c r="R35" s="326"/>
      <c r="S35" s="423"/>
      <c r="T35" s="424"/>
      <c r="U35" s="424"/>
      <c r="V35" s="424"/>
      <c r="W35" s="424"/>
      <c r="X35" s="424"/>
      <c r="Y35" s="424"/>
      <c r="Z35" s="424"/>
      <c r="AA35" s="424"/>
      <c r="AB35" s="424"/>
      <c r="AC35" s="424"/>
      <c r="AD35" s="424"/>
      <c r="AE35" s="424"/>
      <c r="AF35" s="424"/>
      <c r="AG35" s="424"/>
      <c r="AH35" s="424"/>
      <c r="AI35" s="425"/>
      <c r="AN35" s="317"/>
      <c r="AO35" s="317"/>
    </row>
    <row r="36" spans="1:41" s="315" customFormat="1" ht="18.75" customHeight="1">
      <c r="A36" s="416"/>
      <c r="B36" s="417"/>
      <c r="C36" s="328" t="s">
        <v>589</v>
      </c>
      <c r="D36" s="327"/>
      <c r="E36" s="327"/>
      <c r="F36" s="327"/>
      <c r="G36" s="327"/>
      <c r="H36" s="327"/>
      <c r="I36" s="327"/>
      <c r="J36" s="327"/>
      <c r="K36" s="327"/>
      <c r="L36" s="327"/>
      <c r="M36" s="327"/>
      <c r="N36" s="327"/>
      <c r="O36" s="327"/>
      <c r="P36" s="327"/>
      <c r="Q36" s="330"/>
      <c r="R36" s="329"/>
      <c r="S36" s="423"/>
      <c r="T36" s="424"/>
      <c r="U36" s="424"/>
      <c r="V36" s="424"/>
      <c r="W36" s="424"/>
      <c r="X36" s="424"/>
      <c r="Y36" s="424"/>
      <c r="Z36" s="424"/>
      <c r="AA36" s="424"/>
      <c r="AB36" s="424"/>
      <c r="AC36" s="424"/>
      <c r="AD36" s="424"/>
      <c r="AE36" s="424"/>
      <c r="AF36" s="424"/>
      <c r="AG36" s="424"/>
      <c r="AH36" s="424"/>
      <c r="AI36" s="425"/>
      <c r="AN36" s="317"/>
      <c r="AO36" s="317"/>
    </row>
    <row r="37" spans="1:41" s="315" customFormat="1" ht="18.75" customHeight="1">
      <c r="A37" s="416"/>
      <c r="B37" s="417"/>
      <c r="C37" s="328" t="s">
        <v>588</v>
      </c>
      <c r="D37" s="327"/>
      <c r="E37" s="327"/>
      <c r="F37" s="327"/>
      <c r="G37" s="327"/>
      <c r="H37" s="327"/>
      <c r="I37" s="327"/>
      <c r="J37" s="327"/>
      <c r="K37" s="327"/>
      <c r="L37" s="327"/>
      <c r="M37" s="327"/>
      <c r="N37" s="327"/>
      <c r="O37" s="327"/>
      <c r="P37" s="327"/>
      <c r="Q37" s="327"/>
      <c r="R37" s="326"/>
      <c r="S37" s="340" t="s">
        <v>587</v>
      </c>
      <c r="T37" s="339"/>
      <c r="U37" s="339"/>
      <c r="V37" s="339"/>
      <c r="W37" s="339"/>
      <c r="X37" s="339"/>
      <c r="Y37" s="339"/>
      <c r="Z37" s="339"/>
      <c r="AA37" s="339"/>
      <c r="AB37" s="339"/>
      <c r="AC37" s="339"/>
      <c r="AD37" s="339"/>
      <c r="AE37" s="339"/>
      <c r="AF37" s="339"/>
      <c r="AG37" s="339"/>
      <c r="AH37" s="339"/>
      <c r="AI37" s="338"/>
      <c r="AN37" s="317"/>
      <c r="AO37" s="317"/>
    </row>
    <row r="38" spans="1:41" s="315" customFormat="1" ht="18.75" customHeight="1">
      <c r="A38" s="416"/>
      <c r="B38" s="417"/>
      <c r="C38" s="334" t="s">
        <v>586</v>
      </c>
      <c r="D38" s="333"/>
      <c r="E38" s="333"/>
      <c r="F38" s="333"/>
      <c r="G38" s="333"/>
      <c r="H38" s="333"/>
      <c r="I38" s="333"/>
      <c r="J38" s="333"/>
      <c r="K38" s="333"/>
      <c r="L38" s="333"/>
      <c r="M38" s="333"/>
      <c r="N38" s="333"/>
      <c r="O38" s="333"/>
      <c r="P38" s="333"/>
      <c r="Q38" s="333"/>
      <c r="R38" s="332"/>
      <c r="S38" s="426"/>
      <c r="T38" s="427"/>
      <c r="U38" s="427"/>
      <c r="V38" s="427"/>
      <c r="W38" s="427"/>
      <c r="X38" s="427"/>
      <c r="Y38" s="427"/>
      <c r="Z38" s="427"/>
      <c r="AA38" s="427"/>
      <c r="AB38" s="427"/>
      <c r="AC38" s="427"/>
      <c r="AD38" s="427"/>
      <c r="AE38" s="427"/>
      <c r="AF38" s="427"/>
      <c r="AG38" s="427"/>
      <c r="AH38" s="427"/>
      <c r="AI38" s="428"/>
      <c r="AN38" s="317"/>
      <c r="AO38" s="317"/>
    </row>
    <row r="39" spans="1:41" s="315" customFormat="1" ht="18.75" customHeight="1">
      <c r="A39" s="416"/>
      <c r="B39" s="417"/>
      <c r="C39" s="328" t="s">
        <v>585</v>
      </c>
      <c r="D39" s="327"/>
      <c r="E39" s="327"/>
      <c r="F39" s="327"/>
      <c r="G39" s="327"/>
      <c r="H39" s="327"/>
      <c r="I39" s="327"/>
      <c r="J39" s="327"/>
      <c r="K39" s="327"/>
      <c r="L39" s="327"/>
      <c r="M39" s="327"/>
      <c r="N39" s="327"/>
      <c r="O39" s="327"/>
      <c r="P39" s="327"/>
      <c r="Q39" s="327"/>
      <c r="R39" s="326"/>
      <c r="S39" s="426"/>
      <c r="T39" s="427"/>
      <c r="U39" s="427"/>
      <c r="V39" s="427"/>
      <c r="W39" s="427"/>
      <c r="X39" s="427"/>
      <c r="Y39" s="427"/>
      <c r="Z39" s="427"/>
      <c r="AA39" s="427"/>
      <c r="AB39" s="427"/>
      <c r="AC39" s="427"/>
      <c r="AD39" s="427"/>
      <c r="AE39" s="427"/>
      <c r="AF39" s="427"/>
      <c r="AG39" s="427"/>
      <c r="AH39" s="427"/>
      <c r="AI39" s="428"/>
      <c r="AN39" s="317"/>
      <c r="AO39" s="317"/>
    </row>
    <row r="40" spans="1:41" s="315" customFormat="1" ht="18.75" customHeight="1">
      <c r="A40" s="421"/>
      <c r="B40" s="422"/>
      <c r="C40" s="337" t="s">
        <v>584</v>
      </c>
      <c r="D40" s="336"/>
      <c r="E40" s="336"/>
      <c r="F40" s="336"/>
      <c r="G40" s="336"/>
      <c r="H40" s="336"/>
      <c r="I40" s="336"/>
      <c r="J40" s="336"/>
      <c r="K40" s="336"/>
      <c r="L40" s="336"/>
      <c r="M40" s="336"/>
      <c r="N40" s="336"/>
      <c r="O40" s="336"/>
      <c r="P40" s="336"/>
      <c r="Q40" s="316"/>
      <c r="R40" s="335"/>
      <c r="S40" s="426"/>
      <c r="T40" s="427"/>
      <c r="U40" s="427"/>
      <c r="V40" s="427"/>
      <c r="W40" s="427"/>
      <c r="X40" s="427"/>
      <c r="Y40" s="427"/>
      <c r="Z40" s="427"/>
      <c r="AA40" s="427"/>
      <c r="AB40" s="427"/>
      <c r="AC40" s="427"/>
      <c r="AD40" s="427"/>
      <c r="AE40" s="427"/>
      <c r="AF40" s="427"/>
      <c r="AG40" s="427"/>
      <c r="AH40" s="427"/>
      <c r="AI40" s="428"/>
      <c r="AN40" s="317"/>
      <c r="AO40" s="317"/>
    </row>
    <row r="41" spans="1:41" s="315" customFormat="1" ht="18.75" customHeight="1">
      <c r="A41" s="416"/>
      <c r="B41" s="417"/>
      <c r="C41" s="331" t="s">
        <v>583</v>
      </c>
      <c r="D41" s="323"/>
      <c r="E41" s="323"/>
      <c r="F41" s="323"/>
      <c r="G41" s="323"/>
      <c r="H41" s="323"/>
      <c r="I41" s="323"/>
      <c r="J41" s="323"/>
      <c r="K41" s="323"/>
      <c r="L41" s="323"/>
      <c r="M41" s="323"/>
      <c r="N41" s="323"/>
      <c r="O41" s="323"/>
      <c r="P41" s="323"/>
      <c r="Q41" s="330"/>
      <c r="R41" s="329"/>
      <c r="S41" s="426"/>
      <c r="T41" s="427"/>
      <c r="U41" s="427"/>
      <c r="V41" s="427"/>
      <c r="W41" s="427"/>
      <c r="X41" s="427"/>
      <c r="Y41" s="427"/>
      <c r="Z41" s="427"/>
      <c r="AA41" s="427"/>
      <c r="AB41" s="427"/>
      <c r="AC41" s="427"/>
      <c r="AD41" s="427"/>
      <c r="AE41" s="427"/>
      <c r="AF41" s="427"/>
      <c r="AG41" s="427"/>
      <c r="AH41" s="427"/>
      <c r="AI41" s="428"/>
      <c r="AN41" s="317"/>
      <c r="AO41" s="317"/>
    </row>
    <row r="42" spans="1:41" s="315" customFormat="1" ht="18.75" customHeight="1">
      <c r="A42" s="432"/>
      <c r="B42" s="433"/>
      <c r="C42" s="334" t="s">
        <v>582</v>
      </c>
      <c r="D42" s="333"/>
      <c r="E42" s="333"/>
      <c r="F42" s="333"/>
      <c r="G42" s="333"/>
      <c r="H42" s="333"/>
      <c r="I42" s="333"/>
      <c r="J42" s="333"/>
      <c r="K42" s="333"/>
      <c r="L42" s="333"/>
      <c r="M42" s="333"/>
      <c r="N42" s="333"/>
      <c r="O42" s="333"/>
      <c r="P42" s="333"/>
      <c r="Q42" s="333"/>
      <c r="R42" s="332"/>
      <c r="S42" s="426"/>
      <c r="T42" s="427"/>
      <c r="U42" s="427"/>
      <c r="V42" s="427"/>
      <c r="W42" s="427"/>
      <c r="X42" s="427"/>
      <c r="Y42" s="427"/>
      <c r="Z42" s="427"/>
      <c r="AA42" s="427"/>
      <c r="AB42" s="427"/>
      <c r="AC42" s="427"/>
      <c r="AD42" s="427"/>
      <c r="AE42" s="427"/>
      <c r="AF42" s="427"/>
      <c r="AG42" s="427"/>
      <c r="AH42" s="427"/>
      <c r="AI42" s="428"/>
      <c r="AN42" s="317"/>
      <c r="AO42" s="317"/>
    </row>
    <row r="43" spans="1:41" s="315" customFormat="1" ht="18.75" customHeight="1">
      <c r="A43" s="416"/>
      <c r="B43" s="417"/>
      <c r="C43" s="331" t="s">
        <v>581</v>
      </c>
      <c r="D43" s="323"/>
      <c r="E43" s="323"/>
      <c r="F43" s="323"/>
      <c r="G43" s="323"/>
      <c r="H43" s="323"/>
      <c r="I43" s="323"/>
      <c r="J43" s="323"/>
      <c r="K43" s="323"/>
      <c r="L43" s="323"/>
      <c r="M43" s="323"/>
      <c r="N43" s="323"/>
      <c r="O43" s="323"/>
      <c r="P43" s="323"/>
      <c r="Q43" s="330"/>
      <c r="R43" s="329"/>
      <c r="S43" s="426"/>
      <c r="T43" s="427"/>
      <c r="U43" s="427"/>
      <c r="V43" s="427"/>
      <c r="W43" s="427"/>
      <c r="X43" s="427"/>
      <c r="Y43" s="427"/>
      <c r="Z43" s="427"/>
      <c r="AA43" s="427"/>
      <c r="AB43" s="427"/>
      <c r="AC43" s="427"/>
      <c r="AD43" s="427"/>
      <c r="AE43" s="427"/>
      <c r="AF43" s="427"/>
      <c r="AG43" s="427"/>
      <c r="AH43" s="427"/>
      <c r="AI43" s="428"/>
      <c r="AN43" s="317"/>
      <c r="AO43" s="317"/>
    </row>
    <row r="44" spans="1:41" s="315" customFormat="1" ht="18.75" customHeight="1">
      <c r="A44" s="416"/>
      <c r="B44" s="417"/>
      <c r="C44" s="328" t="s">
        <v>580</v>
      </c>
      <c r="D44" s="327"/>
      <c r="E44" s="327"/>
      <c r="F44" s="327"/>
      <c r="G44" s="327"/>
      <c r="H44" s="327"/>
      <c r="I44" s="327"/>
      <c r="J44" s="327"/>
      <c r="K44" s="327"/>
      <c r="L44" s="327"/>
      <c r="M44" s="327"/>
      <c r="N44" s="327"/>
      <c r="O44" s="327"/>
      <c r="P44" s="327"/>
      <c r="Q44" s="327"/>
      <c r="R44" s="326"/>
      <c r="S44" s="426"/>
      <c r="T44" s="427"/>
      <c r="U44" s="427"/>
      <c r="V44" s="427"/>
      <c r="W44" s="427"/>
      <c r="X44" s="427"/>
      <c r="Y44" s="427"/>
      <c r="Z44" s="427"/>
      <c r="AA44" s="427"/>
      <c r="AB44" s="427"/>
      <c r="AC44" s="427"/>
      <c r="AD44" s="427"/>
      <c r="AE44" s="427"/>
      <c r="AF44" s="427"/>
      <c r="AG44" s="427"/>
      <c r="AH44" s="427"/>
      <c r="AI44" s="428"/>
      <c r="AN44" s="317"/>
      <c r="AO44" s="317"/>
    </row>
    <row r="45" spans="1:41" s="315" customFormat="1" ht="18.75" customHeight="1">
      <c r="A45" s="416"/>
      <c r="B45" s="417"/>
      <c r="C45" s="331" t="s">
        <v>579</v>
      </c>
      <c r="D45" s="323"/>
      <c r="E45" s="323"/>
      <c r="F45" s="323"/>
      <c r="G45" s="323"/>
      <c r="H45" s="323"/>
      <c r="I45" s="323"/>
      <c r="J45" s="323"/>
      <c r="K45" s="323"/>
      <c r="L45" s="323"/>
      <c r="M45" s="323"/>
      <c r="N45" s="323"/>
      <c r="O45" s="323"/>
      <c r="P45" s="323"/>
      <c r="Q45" s="330"/>
      <c r="R45" s="329"/>
      <c r="S45" s="426"/>
      <c r="T45" s="427"/>
      <c r="U45" s="427"/>
      <c r="V45" s="427"/>
      <c r="W45" s="427"/>
      <c r="X45" s="427"/>
      <c r="Y45" s="427"/>
      <c r="Z45" s="427"/>
      <c r="AA45" s="427"/>
      <c r="AB45" s="427"/>
      <c r="AC45" s="427"/>
      <c r="AD45" s="427"/>
      <c r="AE45" s="427"/>
      <c r="AF45" s="427"/>
      <c r="AG45" s="427"/>
      <c r="AH45" s="427"/>
      <c r="AI45" s="428"/>
      <c r="AN45" s="317"/>
      <c r="AO45" s="317"/>
    </row>
    <row r="46" spans="1:41" s="315" customFormat="1" ht="18.75" customHeight="1">
      <c r="A46" s="418"/>
      <c r="B46" s="420"/>
      <c r="C46" s="328" t="s">
        <v>578</v>
      </c>
      <c r="D46" s="327"/>
      <c r="E46" s="327"/>
      <c r="F46" s="327"/>
      <c r="G46" s="327"/>
      <c r="H46" s="327"/>
      <c r="I46" s="327"/>
      <c r="J46" s="327"/>
      <c r="K46" s="327"/>
      <c r="L46" s="327"/>
      <c r="M46" s="327"/>
      <c r="N46" s="327"/>
      <c r="O46" s="327"/>
      <c r="P46" s="327"/>
      <c r="Q46" s="327"/>
      <c r="R46" s="326"/>
      <c r="S46" s="429"/>
      <c r="T46" s="430"/>
      <c r="U46" s="430"/>
      <c r="V46" s="430"/>
      <c r="W46" s="430"/>
      <c r="X46" s="430"/>
      <c r="Y46" s="430"/>
      <c r="Z46" s="430"/>
      <c r="AA46" s="430"/>
      <c r="AB46" s="430"/>
      <c r="AC46" s="430"/>
      <c r="AD46" s="430"/>
      <c r="AE46" s="430"/>
      <c r="AF46" s="430"/>
      <c r="AG46" s="430"/>
      <c r="AH46" s="430"/>
      <c r="AI46" s="431"/>
      <c r="AN46" s="317"/>
      <c r="AO46" s="317"/>
    </row>
    <row r="47" spans="1:41" s="315" customFormat="1" ht="14.25" customHeight="1">
      <c r="A47" s="325" t="s">
        <v>259</v>
      </c>
      <c r="B47" s="323"/>
      <c r="C47" s="452" t="s">
        <v>577</v>
      </c>
      <c r="D47" s="452"/>
      <c r="E47" s="452"/>
      <c r="F47" s="452"/>
      <c r="G47" s="452"/>
      <c r="H47" s="452"/>
      <c r="I47" s="452"/>
      <c r="J47" s="452"/>
      <c r="K47" s="452"/>
      <c r="L47" s="452"/>
      <c r="M47" s="452"/>
      <c r="N47" s="452"/>
      <c r="O47" s="452"/>
      <c r="P47" s="452"/>
      <c r="Q47" s="452"/>
      <c r="R47" s="452"/>
      <c r="S47" s="452"/>
      <c r="T47" s="452"/>
      <c r="U47" s="452"/>
      <c r="V47" s="452"/>
      <c r="W47" s="452"/>
      <c r="X47" s="452"/>
      <c r="Y47" s="452"/>
      <c r="Z47" s="452"/>
      <c r="AA47" s="452"/>
      <c r="AB47" s="452"/>
      <c r="AC47" s="452"/>
      <c r="AD47" s="452"/>
      <c r="AE47" s="452"/>
      <c r="AF47" s="452"/>
      <c r="AG47" s="452"/>
      <c r="AH47" s="452"/>
      <c r="AI47" s="452"/>
      <c r="AN47" s="317"/>
      <c r="AO47" s="317"/>
    </row>
    <row r="48" spans="1:41" s="315" customFormat="1" ht="14.25" customHeight="1">
      <c r="A48" s="324"/>
      <c r="B48" s="323"/>
      <c r="C48" s="424"/>
      <c r="D48" s="424"/>
      <c r="E48" s="424"/>
      <c r="F48" s="424"/>
      <c r="G48" s="424"/>
      <c r="H48" s="424"/>
      <c r="I48" s="424"/>
      <c r="J48" s="424"/>
      <c r="K48" s="424"/>
      <c r="L48" s="424"/>
      <c r="M48" s="424"/>
      <c r="N48" s="424"/>
      <c r="O48" s="424"/>
      <c r="P48" s="424"/>
      <c r="Q48" s="424"/>
      <c r="R48" s="424"/>
      <c r="S48" s="424"/>
      <c r="T48" s="424"/>
      <c r="U48" s="424"/>
      <c r="V48" s="424"/>
      <c r="W48" s="424"/>
      <c r="X48" s="424"/>
      <c r="Y48" s="424"/>
      <c r="Z48" s="424"/>
      <c r="AA48" s="424"/>
      <c r="AB48" s="424"/>
      <c r="AC48" s="424"/>
      <c r="AD48" s="424"/>
      <c r="AE48" s="424"/>
      <c r="AF48" s="424"/>
      <c r="AG48" s="424"/>
      <c r="AH48" s="424"/>
      <c r="AI48" s="424"/>
      <c r="AN48" s="317"/>
      <c r="AO48" s="317"/>
    </row>
    <row r="49" spans="1:73" s="315" customFormat="1" ht="14.25" customHeight="1">
      <c r="A49" s="323"/>
      <c r="B49" s="323"/>
      <c r="C49" s="424"/>
      <c r="D49" s="424"/>
      <c r="E49" s="424"/>
      <c r="F49" s="424"/>
      <c r="G49" s="424"/>
      <c r="H49" s="424"/>
      <c r="I49" s="424"/>
      <c r="J49" s="424"/>
      <c r="K49" s="424"/>
      <c r="L49" s="424"/>
      <c r="M49" s="424"/>
      <c r="N49" s="424"/>
      <c r="O49" s="424"/>
      <c r="P49" s="424"/>
      <c r="Q49" s="424"/>
      <c r="R49" s="424"/>
      <c r="S49" s="424"/>
      <c r="T49" s="424"/>
      <c r="U49" s="424"/>
      <c r="V49" s="424"/>
      <c r="W49" s="424"/>
      <c r="X49" s="424"/>
      <c r="Y49" s="424"/>
      <c r="Z49" s="424"/>
      <c r="AA49" s="424"/>
      <c r="AB49" s="424"/>
      <c r="AC49" s="424"/>
      <c r="AD49" s="424"/>
      <c r="AE49" s="424"/>
      <c r="AF49" s="424"/>
      <c r="AG49" s="424"/>
      <c r="AH49" s="424"/>
      <c r="AI49" s="424"/>
      <c r="AN49" s="317"/>
      <c r="AO49" s="317"/>
    </row>
    <row r="50" spans="1:73" s="315" customFormat="1" ht="14.25" customHeight="1">
      <c r="A50" s="323"/>
      <c r="B50" s="323"/>
      <c r="C50" s="424"/>
      <c r="D50" s="424"/>
      <c r="E50" s="424"/>
      <c r="F50" s="424"/>
      <c r="G50" s="424"/>
      <c r="H50" s="424"/>
      <c r="I50" s="424"/>
      <c r="J50" s="424"/>
      <c r="K50" s="424"/>
      <c r="L50" s="424"/>
      <c r="M50" s="424"/>
      <c r="N50" s="424"/>
      <c r="O50" s="424"/>
      <c r="P50" s="424"/>
      <c r="Q50" s="424"/>
      <c r="R50" s="424"/>
      <c r="S50" s="424"/>
      <c r="T50" s="424"/>
      <c r="U50" s="424"/>
      <c r="V50" s="424"/>
      <c r="W50" s="424"/>
      <c r="X50" s="424"/>
      <c r="Y50" s="424"/>
      <c r="Z50" s="424"/>
      <c r="AA50" s="424"/>
      <c r="AB50" s="424"/>
      <c r="AC50" s="424"/>
      <c r="AD50" s="424"/>
      <c r="AE50" s="424"/>
      <c r="AF50" s="424"/>
      <c r="AG50" s="424"/>
      <c r="AH50" s="424"/>
      <c r="AI50" s="424"/>
      <c r="AN50" s="317"/>
      <c r="AO50" s="317"/>
    </row>
    <row r="51" spans="1:73" s="315" customFormat="1" ht="14.25" customHeight="1">
      <c r="A51" s="323"/>
      <c r="B51" s="322"/>
      <c r="C51" s="424"/>
      <c r="D51" s="424"/>
      <c r="E51" s="424"/>
      <c r="F51" s="424"/>
      <c r="G51" s="424"/>
      <c r="H51" s="424"/>
      <c r="I51" s="424"/>
      <c r="J51" s="424"/>
      <c r="K51" s="424"/>
      <c r="L51" s="424"/>
      <c r="M51" s="424"/>
      <c r="N51" s="424"/>
      <c r="O51" s="424"/>
      <c r="P51" s="424"/>
      <c r="Q51" s="424"/>
      <c r="R51" s="424"/>
      <c r="S51" s="424"/>
      <c r="T51" s="424"/>
      <c r="U51" s="424"/>
      <c r="V51" s="424"/>
      <c r="W51" s="424"/>
      <c r="X51" s="424"/>
      <c r="Y51" s="424"/>
      <c r="Z51" s="424"/>
      <c r="AA51" s="424"/>
      <c r="AB51" s="424"/>
      <c r="AC51" s="424"/>
      <c r="AD51" s="424"/>
      <c r="AE51" s="424"/>
      <c r="AF51" s="424"/>
      <c r="AG51" s="424"/>
      <c r="AH51" s="424"/>
      <c r="AI51" s="424"/>
      <c r="AN51" s="317"/>
      <c r="AO51" s="317"/>
      <c r="AQ51" s="321"/>
      <c r="AR51" s="321"/>
      <c r="AS51" s="321"/>
      <c r="AT51" s="321"/>
      <c r="AU51" s="321"/>
      <c r="AV51" s="321"/>
      <c r="AW51" s="321"/>
      <c r="AX51" s="321"/>
      <c r="AY51" s="321"/>
      <c r="AZ51" s="321"/>
      <c r="BA51" s="321"/>
      <c r="BB51" s="321"/>
      <c r="BC51" s="321"/>
    </row>
    <row r="52" spans="1:73" s="315" customFormat="1" ht="14.25" customHeight="1">
      <c r="A52" s="320"/>
      <c r="B52" s="316"/>
      <c r="C52" s="319"/>
      <c r="D52" s="319"/>
      <c r="E52" s="319"/>
      <c r="F52" s="319"/>
      <c r="G52" s="319"/>
      <c r="H52" s="319"/>
      <c r="I52" s="319"/>
      <c r="J52" s="319"/>
      <c r="K52" s="319"/>
      <c r="L52" s="319"/>
      <c r="M52" s="319"/>
      <c r="N52" s="319"/>
      <c r="O52" s="319"/>
      <c r="P52" s="319"/>
      <c r="Q52" s="319"/>
      <c r="R52" s="319"/>
      <c r="S52" s="319"/>
      <c r="T52" s="319"/>
      <c r="U52" s="319"/>
      <c r="V52" s="319"/>
      <c r="W52" s="319"/>
      <c r="X52" s="319"/>
      <c r="Y52" s="319"/>
      <c r="Z52" s="319"/>
      <c r="AA52" s="319"/>
      <c r="AB52" s="319"/>
      <c r="AC52" s="319"/>
      <c r="AD52" s="319"/>
      <c r="AE52" s="319"/>
      <c r="AF52" s="319"/>
      <c r="AG52" s="319"/>
      <c r="AH52" s="319"/>
      <c r="AI52" s="319"/>
      <c r="AO52" s="318"/>
      <c r="AP52" s="318"/>
      <c r="AQ52" s="318"/>
      <c r="AR52" s="318"/>
      <c r="AS52" s="318"/>
      <c r="AT52" s="318"/>
      <c r="AU52" s="317"/>
      <c r="AV52" s="317"/>
    </row>
    <row r="53" spans="1:73" s="315" customFormat="1" ht="14.25" customHeight="1">
      <c r="A53" s="316"/>
      <c r="B53" s="316"/>
      <c r="C53" s="316"/>
      <c r="D53" s="316"/>
      <c r="E53" s="316"/>
      <c r="F53" s="316"/>
      <c r="G53" s="316"/>
      <c r="H53" s="316"/>
      <c r="I53" s="316"/>
      <c r="J53" s="316"/>
      <c r="K53" s="316"/>
      <c r="L53" s="316"/>
      <c r="M53" s="316"/>
      <c r="N53" s="316"/>
      <c r="O53" s="316"/>
      <c r="P53" s="316"/>
      <c r="Q53" s="316"/>
      <c r="R53" s="316"/>
      <c r="S53" s="316"/>
      <c r="T53" s="316"/>
      <c r="U53" s="316"/>
      <c r="V53" s="316"/>
      <c r="W53" s="316"/>
      <c r="X53" s="316"/>
      <c r="Y53" s="316"/>
      <c r="Z53" s="316"/>
      <c r="AA53" s="316"/>
      <c r="AB53" s="316"/>
      <c r="AC53" s="316"/>
      <c r="AD53" s="316"/>
      <c r="AE53" s="316"/>
      <c r="AF53" s="316"/>
      <c r="AG53" s="316"/>
      <c r="AH53" s="316"/>
      <c r="AI53" s="316"/>
    </row>
    <row r="54" spans="1:73" ht="14.25" customHeight="1">
      <c r="A54" s="315"/>
      <c r="B54" s="315"/>
      <c r="C54" s="315"/>
      <c r="D54" s="315"/>
      <c r="E54" s="315"/>
      <c r="F54" s="315"/>
      <c r="G54" s="315"/>
      <c r="H54" s="315"/>
      <c r="I54" s="315"/>
      <c r="J54" s="315"/>
      <c r="K54" s="315"/>
      <c r="L54" s="315"/>
      <c r="M54" s="315"/>
      <c r="N54" s="315"/>
      <c r="O54" s="315"/>
      <c r="P54" s="315"/>
      <c r="Q54" s="315"/>
      <c r="R54" s="315"/>
      <c r="S54" s="315"/>
      <c r="T54" s="315"/>
      <c r="U54" s="315"/>
      <c r="V54" s="315"/>
      <c r="W54" s="315"/>
      <c r="X54" s="315"/>
      <c r="Y54" s="315"/>
      <c r="Z54" s="315"/>
      <c r="AA54" s="315"/>
      <c r="AB54" s="315"/>
      <c r="AC54" s="315"/>
      <c r="AD54" s="315"/>
      <c r="AE54" s="315"/>
      <c r="AF54" s="315"/>
      <c r="AG54" s="315"/>
      <c r="AH54" s="315"/>
      <c r="AI54" s="315"/>
      <c r="AJ54" s="315"/>
      <c r="AK54" s="315"/>
      <c r="AN54" s="315"/>
      <c r="AO54" s="315"/>
      <c r="AP54" s="315"/>
      <c r="AQ54" s="315"/>
      <c r="AR54" s="315"/>
      <c r="AS54" s="315"/>
      <c r="AT54" s="315"/>
      <c r="AU54" s="315"/>
      <c r="AV54" s="315"/>
      <c r="AW54" s="315"/>
      <c r="AX54" s="315"/>
      <c r="AY54" s="315"/>
      <c r="AZ54" s="315"/>
      <c r="BA54" s="315"/>
      <c r="BB54" s="315"/>
      <c r="BC54" s="315"/>
      <c r="BD54" s="315"/>
      <c r="BE54" s="315"/>
      <c r="BF54" s="315"/>
      <c r="BG54" s="315"/>
      <c r="BH54" s="315"/>
      <c r="BI54" s="315"/>
      <c r="BJ54" s="315"/>
      <c r="BK54" s="315"/>
      <c r="BL54" s="315"/>
      <c r="BM54" s="315"/>
      <c r="BN54" s="315"/>
      <c r="BO54" s="315"/>
      <c r="BP54" s="315"/>
      <c r="BQ54" s="315"/>
      <c r="BR54" s="315"/>
      <c r="BS54" s="315"/>
      <c r="BT54" s="315"/>
      <c r="BU54" s="315"/>
    </row>
    <row r="55" spans="1:73" ht="14.25" customHeight="1">
      <c r="A55" s="315"/>
      <c r="B55" s="315"/>
      <c r="C55" s="315"/>
      <c r="D55" s="315"/>
      <c r="E55" s="315"/>
      <c r="F55" s="315"/>
      <c r="G55" s="315"/>
      <c r="H55" s="315"/>
      <c r="I55" s="315"/>
      <c r="J55" s="315"/>
      <c r="K55" s="315"/>
      <c r="L55" s="315"/>
      <c r="M55" s="315"/>
      <c r="N55" s="315"/>
      <c r="O55" s="315"/>
      <c r="P55" s="315"/>
      <c r="Q55" s="315"/>
      <c r="R55" s="315"/>
      <c r="S55" s="315"/>
      <c r="T55" s="315"/>
      <c r="U55" s="315"/>
      <c r="V55" s="315"/>
      <c r="W55" s="315"/>
      <c r="X55" s="315"/>
      <c r="Y55" s="315"/>
      <c r="Z55" s="315"/>
      <c r="AA55" s="315"/>
      <c r="AB55" s="315"/>
      <c r="AC55" s="315"/>
      <c r="AD55" s="315"/>
      <c r="AE55" s="315"/>
      <c r="AF55" s="315"/>
      <c r="AG55" s="315"/>
      <c r="AH55" s="315"/>
      <c r="AI55" s="315"/>
    </row>
    <row r="56" spans="1:73" ht="20.100000000000001" customHeight="1">
      <c r="A56" s="315"/>
      <c r="B56" s="315"/>
      <c r="C56" s="315"/>
      <c r="D56" s="315"/>
      <c r="E56" s="315"/>
      <c r="F56" s="315"/>
      <c r="G56" s="315"/>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row>
    <row r="57" spans="1:73" ht="20.100000000000001" customHeight="1">
      <c r="A57" s="315"/>
      <c r="B57" s="315"/>
      <c r="C57" s="315"/>
      <c r="D57" s="315"/>
      <c r="E57" s="315"/>
      <c r="F57" s="315"/>
      <c r="G57" s="315"/>
      <c r="H57" s="315"/>
      <c r="I57" s="315"/>
      <c r="J57" s="315"/>
      <c r="K57" s="315"/>
      <c r="L57" s="315"/>
      <c r="M57" s="315"/>
      <c r="N57" s="315"/>
      <c r="O57" s="315"/>
      <c r="P57" s="315"/>
      <c r="Q57" s="315"/>
      <c r="R57" s="315"/>
      <c r="S57" s="315"/>
      <c r="T57" s="315"/>
      <c r="U57" s="315"/>
      <c r="V57" s="315"/>
      <c r="W57" s="315"/>
      <c r="X57" s="315"/>
      <c r="Y57" s="315"/>
      <c r="Z57" s="315"/>
      <c r="AA57" s="315"/>
      <c r="AB57" s="315"/>
      <c r="AC57" s="315"/>
      <c r="AD57" s="315"/>
      <c r="AE57" s="315"/>
      <c r="AF57" s="315"/>
      <c r="AG57" s="315"/>
      <c r="AH57" s="315"/>
      <c r="AI57" s="315"/>
    </row>
    <row r="58" spans="1:73" ht="20.100000000000001" customHeight="1">
      <c r="A58" s="315"/>
      <c r="B58" s="315"/>
      <c r="C58" s="315"/>
      <c r="D58" s="315"/>
      <c r="E58" s="315"/>
      <c r="F58" s="315"/>
      <c r="G58" s="315"/>
      <c r="H58" s="315"/>
      <c r="I58" s="315"/>
      <c r="J58" s="315"/>
      <c r="K58" s="315"/>
      <c r="L58" s="315"/>
      <c r="M58" s="315"/>
      <c r="N58" s="315"/>
      <c r="O58" s="315"/>
      <c r="P58" s="315"/>
      <c r="Q58" s="315"/>
      <c r="R58" s="315"/>
      <c r="S58" s="315"/>
      <c r="T58" s="315"/>
      <c r="U58" s="315"/>
      <c r="V58" s="315"/>
      <c r="W58" s="315"/>
      <c r="X58" s="315"/>
      <c r="Y58" s="315"/>
      <c r="Z58" s="315"/>
      <c r="AA58" s="315"/>
      <c r="AB58" s="315"/>
      <c r="AC58" s="315"/>
      <c r="AD58" s="315"/>
      <c r="AE58" s="315"/>
      <c r="AF58" s="315"/>
      <c r="AG58" s="315"/>
      <c r="AH58" s="315"/>
      <c r="AI58" s="315"/>
    </row>
    <row r="59" spans="1:73" ht="20.100000000000001" customHeight="1">
      <c r="A59" s="315"/>
      <c r="B59" s="315"/>
      <c r="C59" s="315"/>
      <c r="D59" s="315"/>
      <c r="E59" s="315"/>
      <c r="F59" s="315"/>
      <c r="G59" s="315"/>
      <c r="H59" s="315"/>
      <c r="I59" s="315"/>
      <c r="J59" s="315"/>
      <c r="K59" s="315"/>
      <c r="L59" s="315"/>
      <c r="M59" s="315"/>
      <c r="N59" s="315"/>
      <c r="O59" s="315"/>
      <c r="P59" s="315"/>
      <c r="Q59" s="315"/>
      <c r="R59" s="315"/>
      <c r="S59" s="315"/>
      <c r="T59" s="315"/>
      <c r="U59" s="315"/>
      <c r="V59" s="315"/>
      <c r="W59" s="315"/>
      <c r="X59" s="315"/>
      <c r="Y59" s="315"/>
      <c r="Z59" s="315"/>
      <c r="AA59" s="315"/>
      <c r="AB59" s="315"/>
      <c r="AC59" s="315"/>
      <c r="AD59" s="315"/>
      <c r="AE59" s="315"/>
      <c r="AF59" s="315"/>
      <c r="AG59" s="315"/>
      <c r="AH59" s="315"/>
      <c r="AI59" s="315"/>
    </row>
    <row r="60" spans="1:73" ht="20.100000000000001" customHeight="1">
      <c r="A60" s="315"/>
      <c r="B60" s="315"/>
      <c r="C60" s="315"/>
      <c r="D60" s="315"/>
      <c r="E60" s="315"/>
      <c r="F60" s="315"/>
      <c r="G60" s="315"/>
      <c r="H60" s="315"/>
      <c r="I60" s="315"/>
      <c r="J60" s="315"/>
      <c r="K60" s="315"/>
      <c r="L60" s="315"/>
      <c r="M60" s="315"/>
      <c r="N60" s="315"/>
      <c r="O60" s="315"/>
      <c r="P60" s="315"/>
      <c r="Q60" s="315"/>
      <c r="R60" s="315"/>
      <c r="S60" s="315"/>
      <c r="T60" s="315"/>
      <c r="U60" s="315"/>
      <c r="V60" s="315"/>
      <c r="W60" s="315"/>
      <c r="X60" s="315"/>
      <c r="Y60" s="315"/>
      <c r="Z60" s="315"/>
      <c r="AA60" s="315"/>
      <c r="AB60" s="315"/>
      <c r="AC60" s="315"/>
      <c r="AD60" s="315"/>
      <c r="AE60" s="315"/>
      <c r="AF60" s="315"/>
      <c r="AG60" s="315"/>
      <c r="AH60" s="315"/>
      <c r="AI60" s="315"/>
    </row>
    <row r="61" spans="1:73" ht="20.100000000000001" customHeight="1">
      <c r="A61" s="315"/>
      <c r="B61" s="315"/>
      <c r="C61" s="315"/>
      <c r="D61" s="315"/>
      <c r="E61" s="315"/>
      <c r="F61" s="315"/>
      <c r="G61" s="315"/>
      <c r="H61" s="315"/>
      <c r="I61" s="315"/>
      <c r="J61" s="315"/>
      <c r="K61" s="315"/>
      <c r="L61" s="315"/>
      <c r="M61" s="315"/>
      <c r="N61" s="315"/>
      <c r="O61" s="315"/>
      <c r="P61" s="315"/>
      <c r="Q61" s="315"/>
      <c r="R61" s="315"/>
      <c r="S61" s="315"/>
      <c r="T61" s="315"/>
      <c r="U61" s="315"/>
      <c r="V61" s="315"/>
      <c r="W61" s="315"/>
      <c r="X61" s="315"/>
      <c r="Y61" s="315"/>
      <c r="Z61" s="315"/>
      <c r="AA61" s="315"/>
      <c r="AB61" s="315"/>
      <c r="AC61" s="315"/>
      <c r="AD61" s="315"/>
      <c r="AE61" s="315"/>
      <c r="AF61" s="315"/>
      <c r="AG61" s="315"/>
      <c r="AH61" s="315"/>
      <c r="AI61" s="315"/>
    </row>
  </sheetData>
  <mergeCells count="47">
    <mergeCell ref="C47:AI51"/>
    <mergeCell ref="V11:AI12"/>
    <mergeCell ref="S19:T20"/>
    <mergeCell ref="U19:AI20"/>
    <mergeCell ref="S21:U21"/>
    <mergeCell ref="V21:AI21"/>
    <mergeCell ref="S18:Y18"/>
    <mergeCell ref="R11:U12"/>
    <mergeCell ref="R13:X14"/>
    <mergeCell ref="Y13:AI14"/>
    <mergeCell ref="A9:D9"/>
    <mergeCell ref="S22:AI23"/>
    <mergeCell ref="S24:AI24"/>
    <mergeCell ref="S25:W25"/>
    <mergeCell ref="Y25:AA25"/>
    <mergeCell ref="AC25:AE25"/>
    <mergeCell ref="AG25:AI25"/>
    <mergeCell ref="AD7:AE7"/>
    <mergeCell ref="AG7:AH7"/>
    <mergeCell ref="V9:AI10"/>
    <mergeCell ref="Z7:AB7"/>
    <mergeCell ref="R9:U10"/>
    <mergeCell ref="A25:R25"/>
    <mergeCell ref="A19:R23"/>
    <mergeCell ref="A24:R24"/>
    <mergeCell ref="A27:B27"/>
    <mergeCell ref="A28:B28"/>
    <mergeCell ref="A26:R26"/>
    <mergeCell ref="A45:B45"/>
    <mergeCell ref="A38:B38"/>
    <mergeCell ref="S28:AI36"/>
    <mergeCell ref="S38:AI46"/>
    <mergeCell ref="A46:B46"/>
    <mergeCell ref="A41:B42"/>
    <mergeCell ref="A43:B43"/>
    <mergeCell ref="A35:B35"/>
    <mergeCell ref="A32:B32"/>
    <mergeCell ref="A33:B34"/>
    <mergeCell ref="A36:B36"/>
    <mergeCell ref="A37:B37"/>
    <mergeCell ref="A30:B30"/>
    <mergeCell ref="A44:B44"/>
    <mergeCell ref="A39:B39"/>
    <mergeCell ref="A31:B31"/>
    <mergeCell ref="S26:AI26"/>
    <mergeCell ref="A29:B29"/>
    <mergeCell ref="A40:B40"/>
  </mergeCells>
  <phoneticPr fontId="2"/>
  <dataValidations count="1">
    <dataValidation type="list" allowBlank="1" showInputMessage="1" showErrorMessage="1" sqref="A27:B46">
      <formula1>"○"</formula1>
    </dataValidation>
  </dataValidations>
  <printOptions horizontalCentered="1"/>
  <pageMargins left="0.7" right="0.7" top="0.75" bottom="0.75" header="0.3" footer="0.3"/>
  <pageSetup paperSize="9" scale="83"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C36"/>
  <sheetViews>
    <sheetView view="pageBreakPreview" zoomScaleNormal="100" zoomScaleSheetLayoutView="100" workbookViewId="0">
      <selection sqref="A1:X1"/>
    </sheetView>
  </sheetViews>
  <sheetFormatPr defaultColWidth="6.625" defaultRowHeight="16.5"/>
  <cols>
    <col min="1" max="1" width="6.625" style="256"/>
    <col min="2" max="24" width="3.625" style="256" customWidth="1"/>
    <col min="25" max="16384" width="6.625" style="256"/>
  </cols>
  <sheetData>
    <row r="1" spans="1:29" ht="36" customHeight="1" thickBot="1">
      <c r="A1" s="524" t="s">
        <v>359</v>
      </c>
      <c r="B1" s="525"/>
      <c r="C1" s="525"/>
      <c r="D1" s="525"/>
      <c r="E1" s="525"/>
      <c r="F1" s="525"/>
      <c r="G1" s="525"/>
      <c r="H1" s="525"/>
      <c r="I1" s="525"/>
      <c r="J1" s="525"/>
      <c r="K1" s="525"/>
      <c r="L1" s="525"/>
      <c r="M1" s="525"/>
      <c r="N1" s="525"/>
      <c r="O1" s="525"/>
      <c r="P1" s="525"/>
      <c r="Q1" s="525"/>
      <c r="R1" s="525"/>
      <c r="S1" s="525"/>
      <c r="T1" s="525"/>
      <c r="U1" s="525"/>
      <c r="V1" s="525"/>
      <c r="W1" s="525"/>
      <c r="X1" s="525"/>
    </row>
    <row r="2" spans="1:29" ht="15" customHeight="1">
      <c r="A2" s="526" t="s">
        <v>358</v>
      </c>
      <c r="B2" s="509" t="s">
        <v>351</v>
      </c>
      <c r="C2" s="510"/>
      <c r="D2" s="511"/>
      <c r="E2" s="515"/>
      <c r="F2" s="516"/>
      <c r="G2" s="516"/>
      <c r="H2" s="516"/>
      <c r="I2" s="516"/>
      <c r="J2" s="516"/>
      <c r="K2" s="516"/>
      <c r="L2" s="516"/>
      <c r="M2" s="516"/>
      <c r="N2" s="516"/>
      <c r="O2" s="516"/>
      <c r="P2" s="516"/>
      <c r="Q2" s="516"/>
      <c r="R2" s="516"/>
      <c r="S2" s="516"/>
      <c r="T2" s="516"/>
      <c r="U2" s="516"/>
      <c r="V2" s="516"/>
      <c r="W2" s="516"/>
      <c r="X2" s="517"/>
    </row>
    <row r="3" spans="1:29" ht="30" customHeight="1">
      <c r="A3" s="527"/>
      <c r="B3" s="512" t="s">
        <v>357</v>
      </c>
      <c r="C3" s="513"/>
      <c r="D3" s="514"/>
      <c r="E3" s="518"/>
      <c r="F3" s="519"/>
      <c r="G3" s="519"/>
      <c r="H3" s="519"/>
      <c r="I3" s="519"/>
      <c r="J3" s="519"/>
      <c r="K3" s="519"/>
      <c r="L3" s="519"/>
      <c r="M3" s="519"/>
      <c r="N3" s="519"/>
      <c r="O3" s="519"/>
      <c r="P3" s="519"/>
      <c r="Q3" s="519"/>
      <c r="R3" s="519"/>
      <c r="S3" s="519"/>
      <c r="T3" s="519"/>
      <c r="U3" s="519"/>
      <c r="V3" s="519"/>
      <c r="W3" s="519"/>
      <c r="X3" s="520"/>
    </row>
    <row r="4" spans="1:29" ht="15" customHeight="1">
      <c r="A4" s="527"/>
      <c r="B4" s="529" t="s">
        <v>356</v>
      </c>
      <c r="C4" s="530"/>
      <c r="D4" s="531"/>
      <c r="E4" s="529" t="s">
        <v>349</v>
      </c>
      <c r="F4" s="530"/>
      <c r="G4" s="530"/>
      <c r="H4" s="535"/>
      <c r="I4" s="535"/>
      <c r="J4" s="270" t="s">
        <v>348</v>
      </c>
      <c r="K4" s="535"/>
      <c r="L4" s="535"/>
      <c r="M4" s="269" t="s">
        <v>347</v>
      </c>
      <c r="N4" s="536"/>
      <c r="O4" s="536"/>
      <c r="P4" s="536"/>
      <c r="Q4" s="536"/>
      <c r="R4" s="536"/>
      <c r="S4" s="536"/>
      <c r="T4" s="536"/>
      <c r="U4" s="536"/>
      <c r="V4" s="536"/>
      <c r="W4" s="536"/>
      <c r="X4" s="537"/>
    </row>
    <row r="5" spans="1:29" ht="15" customHeight="1">
      <c r="A5" s="527"/>
      <c r="B5" s="495"/>
      <c r="C5" s="532"/>
      <c r="D5" s="496"/>
      <c r="E5" s="467"/>
      <c r="F5" s="468"/>
      <c r="G5" s="468"/>
      <c r="H5" s="468"/>
      <c r="I5" s="254" t="s">
        <v>304</v>
      </c>
      <c r="J5" s="274" t="s">
        <v>303</v>
      </c>
      <c r="K5" s="468"/>
      <c r="L5" s="468"/>
      <c r="M5" s="468"/>
      <c r="N5" s="468"/>
      <c r="O5" s="468"/>
      <c r="P5" s="468"/>
      <c r="Q5" s="254" t="s">
        <v>302</v>
      </c>
      <c r="R5" s="274" t="s">
        <v>301</v>
      </c>
      <c r="S5" s="469"/>
      <c r="T5" s="469"/>
      <c r="U5" s="469"/>
      <c r="V5" s="469"/>
      <c r="W5" s="469"/>
      <c r="X5" s="470"/>
      <c r="Y5" s="273"/>
      <c r="Z5" s="273"/>
      <c r="AA5" s="273"/>
      <c r="AB5" s="273"/>
      <c r="AC5" s="273"/>
    </row>
    <row r="6" spans="1:29" ht="15" customHeight="1">
      <c r="A6" s="527"/>
      <c r="B6" s="495"/>
      <c r="C6" s="532"/>
      <c r="D6" s="496"/>
      <c r="E6" s="467"/>
      <c r="F6" s="468"/>
      <c r="G6" s="468"/>
      <c r="H6" s="468"/>
      <c r="I6" s="254" t="s">
        <v>300</v>
      </c>
      <c r="J6" s="274" t="s">
        <v>299</v>
      </c>
      <c r="K6" s="468"/>
      <c r="L6" s="468"/>
      <c r="M6" s="468"/>
      <c r="N6" s="468"/>
      <c r="O6" s="468"/>
      <c r="P6" s="468"/>
      <c r="Q6" s="254" t="s">
        <v>298</v>
      </c>
      <c r="R6" s="274" t="s">
        <v>297</v>
      </c>
      <c r="S6" s="469"/>
      <c r="T6" s="469"/>
      <c r="U6" s="469"/>
      <c r="V6" s="469"/>
      <c r="W6" s="469"/>
      <c r="X6" s="470"/>
      <c r="Y6" s="273"/>
      <c r="Z6" s="273"/>
      <c r="AA6" s="273"/>
      <c r="AB6" s="273"/>
      <c r="AC6" s="273"/>
    </row>
    <row r="7" spans="1:29" ht="18.95" customHeight="1">
      <c r="A7" s="527"/>
      <c r="B7" s="497"/>
      <c r="C7" s="533"/>
      <c r="D7" s="498"/>
      <c r="E7" s="502"/>
      <c r="F7" s="503"/>
      <c r="G7" s="503"/>
      <c r="H7" s="503"/>
      <c r="I7" s="503"/>
      <c r="J7" s="503"/>
      <c r="K7" s="503"/>
      <c r="L7" s="503"/>
      <c r="M7" s="503"/>
      <c r="N7" s="503"/>
      <c r="O7" s="503"/>
      <c r="P7" s="503"/>
      <c r="Q7" s="503"/>
      <c r="R7" s="503"/>
      <c r="S7" s="503"/>
      <c r="T7" s="503"/>
      <c r="U7" s="503"/>
      <c r="V7" s="503"/>
      <c r="W7" s="503"/>
      <c r="X7" s="504"/>
    </row>
    <row r="8" spans="1:29" ht="15" customHeight="1">
      <c r="A8" s="527"/>
      <c r="B8" s="476" t="s">
        <v>355</v>
      </c>
      <c r="C8" s="534"/>
      <c r="D8" s="534"/>
      <c r="E8" s="482" t="s">
        <v>307</v>
      </c>
      <c r="F8" s="476"/>
      <c r="G8" s="484"/>
      <c r="H8" s="485"/>
      <c r="I8" s="485"/>
      <c r="J8" s="485"/>
      <c r="K8" s="485"/>
      <c r="L8" s="483" t="s">
        <v>306</v>
      </c>
      <c r="M8" s="483"/>
      <c r="N8" s="486"/>
      <c r="O8" s="486"/>
      <c r="P8" s="487" t="s">
        <v>354</v>
      </c>
      <c r="Q8" s="488"/>
      <c r="R8" s="272"/>
      <c r="S8" s="272"/>
      <c r="T8" s="272"/>
      <c r="U8" s="272"/>
      <c r="V8" s="272"/>
      <c r="W8" s="272"/>
      <c r="X8" s="271"/>
    </row>
    <row r="9" spans="1:29" ht="15" customHeight="1">
      <c r="A9" s="528"/>
      <c r="B9" s="476"/>
      <c r="C9" s="534"/>
      <c r="D9" s="534"/>
      <c r="E9" s="482" t="s">
        <v>353</v>
      </c>
      <c r="F9" s="476"/>
      <c r="G9" s="484"/>
      <c r="H9" s="485"/>
      <c r="I9" s="485"/>
      <c r="J9" s="485"/>
      <c r="K9" s="485"/>
      <c r="L9" s="485"/>
      <c r="M9" s="485"/>
      <c r="N9" s="485"/>
      <c r="O9" s="485"/>
      <c r="P9" s="485"/>
      <c r="Q9" s="485"/>
      <c r="R9" s="485"/>
      <c r="S9" s="485"/>
      <c r="T9" s="485"/>
      <c r="U9" s="485"/>
      <c r="V9" s="485"/>
      <c r="W9" s="485"/>
      <c r="X9" s="521"/>
    </row>
    <row r="10" spans="1:29" ht="15" customHeight="1">
      <c r="A10" s="596" t="s">
        <v>352</v>
      </c>
      <c r="B10" s="584" t="s">
        <v>351</v>
      </c>
      <c r="C10" s="513"/>
      <c r="D10" s="513"/>
      <c r="E10" s="489"/>
      <c r="F10" s="490"/>
      <c r="G10" s="490"/>
      <c r="H10" s="490"/>
      <c r="I10" s="490"/>
      <c r="J10" s="490"/>
      <c r="K10" s="490"/>
      <c r="L10" s="491"/>
      <c r="M10" s="495" t="s">
        <v>350</v>
      </c>
      <c r="N10" s="496"/>
      <c r="O10" s="538" t="s">
        <v>349</v>
      </c>
      <c r="P10" s="522"/>
      <c r="Q10" s="522"/>
      <c r="R10" s="508"/>
      <c r="S10" s="508"/>
      <c r="T10" s="270" t="s">
        <v>348</v>
      </c>
      <c r="U10" s="508"/>
      <c r="V10" s="508"/>
      <c r="W10" s="269" t="s">
        <v>347</v>
      </c>
      <c r="X10" s="268"/>
    </row>
    <row r="11" spans="1:29" ht="15" customHeight="1">
      <c r="A11" s="596"/>
      <c r="B11" s="584" t="s">
        <v>346</v>
      </c>
      <c r="C11" s="513"/>
      <c r="D11" s="513"/>
      <c r="E11" s="492"/>
      <c r="F11" s="493"/>
      <c r="G11" s="493"/>
      <c r="H11" s="493"/>
      <c r="I11" s="493"/>
      <c r="J11" s="493"/>
      <c r="K11" s="493"/>
      <c r="L11" s="494"/>
      <c r="M11" s="495"/>
      <c r="N11" s="496"/>
      <c r="O11" s="502"/>
      <c r="P11" s="503"/>
      <c r="Q11" s="503"/>
      <c r="R11" s="503"/>
      <c r="S11" s="503"/>
      <c r="T11" s="503"/>
      <c r="U11" s="503"/>
      <c r="V11" s="503"/>
      <c r="W11" s="503"/>
      <c r="X11" s="504"/>
    </row>
    <row r="12" spans="1:29" ht="15" customHeight="1">
      <c r="A12" s="596"/>
      <c r="B12" s="598" t="s">
        <v>345</v>
      </c>
      <c r="C12" s="530"/>
      <c r="D12" s="530"/>
      <c r="E12" s="499"/>
      <c r="F12" s="500"/>
      <c r="G12" s="500"/>
      <c r="H12" s="500"/>
      <c r="I12" s="500"/>
      <c r="J12" s="500"/>
      <c r="K12" s="500"/>
      <c r="L12" s="501"/>
      <c r="M12" s="497"/>
      <c r="N12" s="498"/>
      <c r="O12" s="505"/>
      <c r="P12" s="506"/>
      <c r="Q12" s="506"/>
      <c r="R12" s="506"/>
      <c r="S12" s="506"/>
      <c r="T12" s="506"/>
      <c r="U12" s="506"/>
      <c r="V12" s="506"/>
      <c r="W12" s="506"/>
      <c r="X12" s="507"/>
    </row>
    <row r="13" spans="1:29" ht="15" customHeight="1">
      <c r="A13" s="597"/>
      <c r="B13" s="599" t="s">
        <v>344</v>
      </c>
      <c r="C13" s="599"/>
      <c r="D13" s="599"/>
      <c r="E13" s="599"/>
      <c r="F13" s="599"/>
      <c r="G13" s="599"/>
      <c r="H13" s="599"/>
      <c r="I13" s="599"/>
      <c r="J13" s="599"/>
      <c r="K13" s="599"/>
      <c r="L13" s="599"/>
      <c r="M13" s="471"/>
      <c r="N13" s="471"/>
      <c r="O13" s="471"/>
      <c r="P13" s="472"/>
      <c r="Q13" s="472"/>
      <c r="R13" s="472"/>
      <c r="S13" s="472"/>
      <c r="T13" s="472"/>
      <c r="U13" s="472"/>
      <c r="V13" s="472"/>
      <c r="W13" s="472"/>
      <c r="X13" s="473"/>
    </row>
    <row r="14" spans="1:29" ht="25.35" customHeight="1">
      <c r="A14" s="597"/>
      <c r="B14" s="538" t="s">
        <v>343</v>
      </c>
      <c r="C14" s="522"/>
      <c r="D14" s="522"/>
      <c r="E14" s="522"/>
      <c r="F14" s="522"/>
      <c r="G14" s="522"/>
      <c r="H14" s="522"/>
      <c r="I14" s="534" t="s">
        <v>342</v>
      </c>
      <c r="J14" s="534"/>
      <c r="K14" s="534"/>
      <c r="L14" s="534"/>
      <c r="M14" s="593"/>
      <c r="N14" s="594"/>
      <c r="O14" s="594"/>
      <c r="P14" s="594"/>
      <c r="Q14" s="594"/>
      <c r="R14" s="594"/>
      <c r="S14" s="595"/>
      <c r="T14" s="481" t="s">
        <v>338</v>
      </c>
      <c r="U14" s="481"/>
      <c r="V14" s="590"/>
      <c r="W14" s="591"/>
      <c r="X14" s="592"/>
    </row>
    <row r="15" spans="1:29" ht="15" customHeight="1">
      <c r="A15" s="597"/>
      <c r="B15" s="495"/>
      <c r="C15" s="532"/>
      <c r="D15" s="532"/>
      <c r="E15" s="532"/>
      <c r="F15" s="532"/>
      <c r="G15" s="532"/>
      <c r="H15" s="532"/>
      <c r="I15" s="480" t="s">
        <v>341</v>
      </c>
      <c r="J15" s="480"/>
      <c r="K15" s="480"/>
      <c r="L15" s="480"/>
      <c r="M15" s="586"/>
      <c r="N15" s="586"/>
      <c r="O15" s="586"/>
      <c r="P15" s="586"/>
      <c r="Q15" s="586"/>
      <c r="R15" s="586"/>
      <c r="S15" s="586"/>
      <c r="T15" s="586"/>
      <c r="U15" s="586"/>
      <c r="V15" s="586"/>
      <c r="W15" s="586"/>
      <c r="X15" s="587"/>
    </row>
    <row r="16" spans="1:29" ht="15" customHeight="1">
      <c r="A16" s="597"/>
      <c r="B16" s="495"/>
      <c r="C16" s="532"/>
      <c r="D16" s="532"/>
      <c r="E16" s="533"/>
      <c r="F16" s="533"/>
      <c r="G16" s="533"/>
      <c r="H16" s="533"/>
      <c r="I16" s="480"/>
      <c r="J16" s="480"/>
      <c r="K16" s="480"/>
      <c r="L16" s="480"/>
      <c r="M16" s="588"/>
      <c r="N16" s="588"/>
      <c r="O16" s="588"/>
      <c r="P16" s="588"/>
      <c r="Q16" s="588"/>
      <c r="R16" s="588"/>
      <c r="S16" s="588"/>
      <c r="T16" s="588"/>
      <c r="U16" s="588"/>
      <c r="V16" s="588"/>
      <c r="W16" s="588"/>
      <c r="X16" s="589"/>
    </row>
    <row r="17" spans="1:24" ht="25.35" customHeight="1">
      <c r="A17" s="474" t="s">
        <v>340</v>
      </c>
      <c r="B17" s="475"/>
      <c r="C17" s="475"/>
      <c r="D17" s="476"/>
      <c r="E17" s="267"/>
      <c r="F17" s="266"/>
      <c r="G17" s="266"/>
      <c r="H17" s="266"/>
      <c r="I17" s="534" t="s">
        <v>339</v>
      </c>
      <c r="J17" s="534"/>
      <c r="K17" s="534"/>
      <c r="L17" s="534"/>
      <c r="M17" s="593"/>
      <c r="N17" s="594"/>
      <c r="O17" s="594"/>
      <c r="P17" s="594"/>
      <c r="Q17" s="594"/>
      <c r="R17" s="594"/>
      <c r="S17" s="595"/>
      <c r="T17" s="481" t="s">
        <v>338</v>
      </c>
      <c r="U17" s="481"/>
      <c r="V17" s="590"/>
      <c r="W17" s="591"/>
      <c r="X17" s="592"/>
    </row>
    <row r="18" spans="1:24" ht="24" customHeight="1">
      <c r="A18" s="478" t="s">
        <v>337</v>
      </c>
      <c r="B18" s="601" t="s">
        <v>336</v>
      </c>
      <c r="C18" s="532"/>
      <c r="D18" s="532"/>
      <c r="E18" s="539"/>
      <c r="F18" s="540"/>
      <c r="G18" s="540"/>
      <c r="H18" s="540"/>
      <c r="I18" s="540"/>
      <c r="J18" s="540"/>
      <c r="K18" s="540"/>
      <c r="L18" s="541"/>
      <c r="M18" s="482" t="s">
        <v>335</v>
      </c>
      <c r="N18" s="475"/>
      <c r="O18" s="476"/>
      <c r="P18" s="492"/>
      <c r="Q18" s="493"/>
      <c r="R18" s="493"/>
      <c r="S18" s="493"/>
      <c r="T18" s="493"/>
      <c r="U18" s="493"/>
      <c r="V18" s="493"/>
      <c r="W18" s="493"/>
      <c r="X18" s="600"/>
    </row>
    <row r="19" spans="1:24" ht="22.35" customHeight="1">
      <c r="A19" s="479"/>
      <c r="B19" s="584" t="s">
        <v>336</v>
      </c>
      <c r="C19" s="513"/>
      <c r="D19" s="513"/>
      <c r="E19" s="539"/>
      <c r="F19" s="540"/>
      <c r="G19" s="540"/>
      <c r="H19" s="540"/>
      <c r="I19" s="540"/>
      <c r="J19" s="540"/>
      <c r="K19" s="540"/>
      <c r="L19" s="541"/>
      <c r="M19" s="482" t="s">
        <v>335</v>
      </c>
      <c r="N19" s="475"/>
      <c r="O19" s="476"/>
      <c r="P19" s="492"/>
      <c r="Q19" s="493"/>
      <c r="R19" s="493"/>
      <c r="S19" s="493"/>
      <c r="T19" s="493"/>
      <c r="U19" s="493"/>
      <c r="V19" s="493"/>
      <c r="W19" s="493"/>
      <c r="X19" s="600"/>
    </row>
    <row r="20" spans="1:24" ht="15" customHeight="1">
      <c r="A20" s="603" t="s">
        <v>334</v>
      </c>
      <c r="B20" s="604"/>
      <c r="C20" s="604"/>
      <c r="D20" s="604"/>
      <c r="E20" s="604"/>
      <c r="F20" s="604"/>
      <c r="G20" s="604"/>
      <c r="H20" s="604"/>
      <c r="I20" s="605"/>
      <c r="J20" s="605"/>
      <c r="K20" s="605"/>
      <c r="L20" s="605"/>
      <c r="M20" s="605"/>
      <c r="N20" s="605"/>
      <c r="O20" s="605"/>
      <c r="P20" s="605"/>
      <c r="Q20" s="605"/>
      <c r="R20" s="605"/>
      <c r="S20" s="605"/>
      <c r="T20" s="605"/>
      <c r="U20" s="605"/>
      <c r="V20" s="604"/>
      <c r="W20" s="604"/>
      <c r="X20" s="606"/>
    </row>
    <row r="21" spans="1:24" ht="15" customHeight="1">
      <c r="A21" s="474" t="s">
        <v>333</v>
      </c>
      <c r="B21" s="475"/>
      <c r="C21" s="475"/>
      <c r="D21" s="476"/>
      <c r="E21" s="477"/>
      <c r="F21" s="477"/>
      <c r="G21" s="477"/>
      <c r="H21" s="266" t="s">
        <v>332</v>
      </c>
      <c r="I21" s="542" t="s">
        <v>331</v>
      </c>
      <c r="J21" s="477"/>
      <c r="K21" s="477"/>
      <c r="L21" s="543"/>
      <c r="M21" s="542" t="s">
        <v>330</v>
      </c>
      <c r="N21" s="477"/>
      <c r="O21" s="477"/>
      <c r="P21" s="543"/>
      <c r="Q21" s="542" t="s">
        <v>329</v>
      </c>
      <c r="R21" s="477"/>
      <c r="S21" s="477"/>
      <c r="T21" s="543"/>
      <c r="U21" s="265"/>
      <c r="V21" s="265"/>
      <c r="W21" s="265"/>
      <c r="X21" s="264"/>
    </row>
    <row r="22" spans="1:24" ht="15" customHeight="1">
      <c r="A22" s="585" t="s">
        <v>328</v>
      </c>
      <c r="B22" s="532"/>
      <c r="C22" s="532"/>
      <c r="D22" s="532"/>
      <c r="E22" s="530"/>
      <c r="F22" s="530"/>
      <c r="G22" s="530"/>
      <c r="H22" s="530"/>
      <c r="I22" s="544" t="s">
        <v>327</v>
      </c>
      <c r="J22" s="545"/>
      <c r="K22" s="545"/>
      <c r="L22" s="546"/>
      <c r="M22" s="544" t="s">
        <v>327</v>
      </c>
      <c r="N22" s="545"/>
      <c r="O22" s="545"/>
      <c r="P22" s="546"/>
      <c r="Q22" s="544" t="s">
        <v>327</v>
      </c>
      <c r="R22" s="545"/>
      <c r="S22" s="545"/>
      <c r="T22" s="546"/>
      <c r="U22" s="522" t="s">
        <v>326</v>
      </c>
      <c r="V22" s="522"/>
      <c r="W22" s="522"/>
      <c r="X22" s="523"/>
    </row>
    <row r="23" spans="1:24" ht="15" customHeight="1">
      <c r="A23" s="585"/>
      <c r="B23" s="532"/>
      <c r="C23" s="532"/>
      <c r="D23" s="532"/>
      <c r="E23" s="532"/>
      <c r="F23" s="532"/>
      <c r="G23" s="532"/>
      <c r="H23" s="532"/>
      <c r="I23" s="512" t="s">
        <v>325</v>
      </c>
      <c r="J23" s="513"/>
      <c r="K23" s="584" t="s">
        <v>324</v>
      </c>
      <c r="L23" s="514"/>
      <c r="M23" s="512" t="s">
        <v>325</v>
      </c>
      <c r="N23" s="513"/>
      <c r="O23" s="584" t="s">
        <v>324</v>
      </c>
      <c r="P23" s="514"/>
      <c r="Q23" s="512" t="s">
        <v>325</v>
      </c>
      <c r="R23" s="513"/>
      <c r="S23" s="584" t="s">
        <v>324</v>
      </c>
      <c r="T23" s="514"/>
      <c r="U23" s="513" t="s">
        <v>325</v>
      </c>
      <c r="V23" s="513"/>
      <c r="W23" s="482" t="s">
        <v>324</v>
      </c>
      <c r="X23" s="602"/>
    </row>
    <row r="24" spans="1:24" ht="15" customHeight="1">
      <c r="A24" s="263"/>
      <c r="B24" s="584" t="s">
        <v>323</v>
      </c>
      <c r="C24" s="513"/>
      <c r="D24" s="513"/>
      <c r="E24" s="513"/>
      <c r="F24" s="513"/>
      <c r="G24" s="513"/>
      <c r="H24" s="513"/>
      <c r="I24" s="572"/>
      <c r="J24" s="573"/>
      <c r="K24" s="574"/>
      <c r="L24" s="575"/>
      <c r="M24" s="572"/>
      <c r="N24" s="573"/>
      <c r="O24" s="574"/>
      <c r="P24" s="575"/>
      <c r="Q24" s="572"/>
      <c r="R24" s="573"/>
      <c r="S24" s="574"/>
      <c r="T24" s="575"/>
      <c r="U24" s="573"/>
      <c r="V24" s="573"/>
      <c r="W24" s="553"/>
      <c r="X24" s="569"/>
    </row>
    <row r="25" spans="1:24" ht="15" customHeight="1">
      <c r="A25" s="263"/>
      <c r="B25" s="598" t="s">
        <v>322</v>
      </c>
      <c r="C25" s="530"/>
      <c r="D25" s="530"/>
      <c r="E25" s="530"/>
      <c r="F25" s="530"/>
      <c r="G25" s="530"/>
      <c r="H25" s="530"/>
      <c r="I25" s="576"/>
      <c r="J25" s="577"/>
      <c r="K25" s="578"/>
      <c r="L25" s="579"/>
      <c r="M25" s="576"/>
      <c r="N25" s="577"/>
      <c r="O25" s="578"/>
      <c r="P25" s="579"/>
      <c r="Q25" s="576"/>
      <c r="R25" s="577"/>
      <c r="S25" s="578"/>
      <c r="T25" s="579"/>
      <c r="U25" s="573"/>
      <c r="V25" s="573"/>
      <c r="W25" s="553"/>
      <c r="X25" s="569"/>
    </row>
    <row r="26" spans="1:24" ht="15" customHeight="1">
      <c r="A26" s="262"/>
      <c r="B26" s="482" t="s">
        <v>321</v>
      </c>
      <c r="C26" s="475"/>
      <c r="D26" s="475"/>
      <c r="E26" s="475"/>
      <c r="F26" s="475"/>
      <c r="G26" s="475"/>
      <c r="H26" s="475"/>
      <c r="I26" s="553"/>
      <c r="J26" s="554"/>
      <c r="K26" s="554"/>
      <c r="L26" s="555"/>
      <c r="M26" s="553"/>
      <c r="N26" s="554"/>
      <c r="O26" s="554"/>
      <c r="P26" s="555"/>
      <c r="Q26" s="553"/>
      <c r="R26" s="554"/>
      <c r="S26" s="554"/>
      <c r="T26" s="555"/>
      <c r="U26" s="570"/>
      <c r="V26" s="570"/>
      <c r="W26" s="570"/>
      <c r="X26" s="571"/>
    </row>
    <row r="27" spans="1:24" ht="15" customHeight="1">
      <c r="A27" s="556" t="s">
        <v>320</v>
      </c>
      <c r="B27" s="557"/>
      <c r="C27" s="557"/>
      <c r="D27" s="557"/>
      <c r="E27" s="558"/>
      <c r="F27" s="558"/>
      <c r="G27" s="497"/>
      <c r="H27" s="261" t="s">
        <v>318</v>
      </c>
      <c r="I27" s="497"/>
      <c r="J27" s="533"/>
      <c r="K27" s="533"/>
      <c r="L27" s="260" t="s">
        <v>318</v>
      </c>
      <c r="M27" s="497"/>
      <c r="N27" s="533"/>
      <c r="O27" s="533"/>
      <c r="P27" s="260" t="s">
        <v>318</v>
      </c>
      <c r="Q27" s="497"/>
      <c r="R27" s="533"/>
      <c r="S27" s="533"/>
      <c r="T27" s="260" t="s">
        <v>318</v>
      </c>
      <c r="U27" s="580"/>
      <c r="V27" s="580"/>
      <c r="W27" s="580"/>
      <c r="X27" s="581"/>
    </row>
    <row r="28" spans="1:24" ht="15" customHeight="1">
      <c r="A28" s="559" t="s">
        <v>319</v>
      </c>
      <c r="B28" s="560"/>
      <c r="C28" s="560"/>
      <c r="D28" s="560"/>
      <c r="E28" s="560"/>
      <c r="F28" s="560"/>
      <c r="G28" s="560"/>
      <c r="H28" s="560"/>
      <c r="I28" s="551"/>
      <c r="J28" s="552"/>
      <c r="K28" s="552"/>
      <c r="L28" s="259" t="s">
        <v>318</v>
      </c>
      <c r="M28" s="551"/>
      <c r="N28" s="552"/>
      <c r="O28" s="552"/>
      <c r="P28" s="259" t="s">
        <v>318</v>
      </c>
      <c r="Q28" s="551"/>
      <c r="R28" s="552"/>
      <c r="S28" s="552"/>
      <c r="T28" s="259" t="s">
        <v>318</v>
      </c>
      <c r="U28" s="582"/>
      <c r="V28" s="582"/>
      <c r="W28" s="582"/>
      <c r="X28" s="583"/>
    </row>
    <row r="29" spans="1:24" ht="15" customHeight="1">
      <c r="A29" s="548" t="s">
        <v>317</v>
      </c>
      <c r="B29" s="549"/>
      <c r="C29" s="549"/>
      <c r="D29" s="549"/>
      <c r="E29" s="549"/>
      <c r="F29" s="549"/>
      <c r="G29" s="549"/>
      <c r="H29" s="549"/>
      <c r="I29" s="549"/>
      <c r="J29" s="549"/>
      <c r="K29" s="549"/>
      <c r="L29" s="549"/>
      <c r="M29" s="549"/>
      <c r="N29" s="549"/>
      <c r="O29" s="549"/>
      <c r="P29" s="549"/>
      <c r="Q29" s="549"/>
      <c r="R29" s="549"/>
      <c r="S29" s="549"/>
      <c r="T29" s="549"/>
      <c r="U29" s="549"/>
      <c r="V29" s="549"/>
      <c r="W29" s="549"/>
      <c r="X29" s="550"/>
    </row>
    <row r="30" spans="1:24" ht="15" customHeight="1">
      <c r="A30" s="567" t="s">
        <v>316</v>
      </c>
      <c r="B30" s="513"/>
      <c r="C30" s="513"/>
      <c r="D30" s="513"/>
      <c r="E30" s="514"/>
      <c r="F30" s="513"/>
      <c r="G30" s="513"/>
      <c r="H30" s="513"/>
      <c r="I30" s="513"/>
      <c r="J30" s="513"/>
      <c r="K30" s="513"/>
      <c r="L30" s="513"/>
      <c r="M30" s="513"/>
      <c r="N30" s="513"/>
      <c r="O30" s="513"/>
      <c r="P30" s="513"/>
      <c r="Q30" s="513"/>
      <c r="R30" s="513"/>
      <c r="S30" s="513"/>
      <c r="T30" s="513"/>
      <c r="U30" s="513"/>
      <c r="V30" s="513"/>
      <c r="W30" s="513"/>
      <c r="X30" s="568"/>
    </row>
    <row r="31" spans="1:24" ht="15" customHeight="1" thickBot="1">
      <c r="A31" s="561" t="s">
        <v>315</v>
      </c>
      <c r="B31" s="562"/>
      <c r="C31" s="562"/>
      <c r="D31" s="562"/>
      <c r="E31" s="563"/>
      <c r="F31" s="564" t="s">
        <v>314</v>
      </c>
      <c r="G31" s="565"/>
      <c r="H31" s="565"/>
      <c r="I31" s="565"/>
      <c r="J31" s="565"/>
      <c r="K31" s="565"/>
      <c r="L31" s="565"/>
      <c r="M31" s="565"/>
      <c r="N31" s="565"/>
      <c r="O31" s="565"/>
      <c r="P31" s="565"/>
      <c r="Q31" s="565"/>
      <c r="R31" s="565"/>
      <c r="S31" s="565"/>
      <c r="T31" s="565"/>
      <c r="U31" s="565"/>
      <c r="V31" s="565"/>
      <c r="W31" s="565"/>
      <c r="X31" s="566"/>
    </row>
    <row r="32" spans="1:24" ht="14.45" customHeight="1">
      <c r="A32" s="258"/>
      <c r="B32" s="258"/>
      <c r="C32" s="258"/>
      <c r="D32" s="258"/>
      <c r="E32" s="258"/>
      <c r="F32" s="258"/>
      <c r="G32" s="258"/>
      <c r="H32" s="258"/>
      <c r="I32" s="258"/>
      <c r="J32" s="258"/>
      <c r="K32" s="258"/>
      <c r="L32" s="258"/>
      <c r="M32" s="258"/>
      <c r="N32" s="258"/>
      <c r="O32" s="258"/>
      <c r="P32" s="258"/>
      <c r="Q32" s="258"/>
      <c r="R32" s="258"/>
      <c r="S32" s="258"/>
      <c r="T32" s="258"/>
      <c r="U32" s="258" t="s">
        <v>313</v>
      </c>
      <c r="V32" s="258"/>
      <c r="W32" s="258"/>
      <c r="X32" s="258"/>
    </row>
    <row r="33" spans="1:24" ht="14.45" customHeight="1">
      <c r="A33" s="257" t="s">
        <v>259</v>
      </c>
      <c r="B33" s="547" t="s">
        <v>312</v>
      </c>
      <c r="C33" s="547"/>
      <c r="D33" s="547"/>
      <c r="E33" s="547"/>
      <c r="F33" s="547"/>
      <c r="G33" s="547"/>
      <c r="H33" s="547"/>
      <c r="I33" s="547"/>
      <c r="J33" s="547"/>
      <c r="K33" s="547"/>
      <c r="L33" s="547"/>
      <c r="M33" s="547"/>
      <c r="N33" s="547"/>
      <c r="O33" s="547"/>
      <c r="P33" s="547"/>
      <c r="Q33" s="547"/>
      <c r="R33" s="547"/>
      <c r="S33" s="547"/>
      <c r="T33" s="547"/>
      <c r="U33" s="547"/>
      <c r="V33" s="547"/>
      <c r="W33" s="547"/>
      <c r="X33" s="547"/>
    </row>
    <row r="34" spans="1:24" ht="14.45" customHeight="1">
      <c r="A34" s="257"/>
      <c r="B34" s="547"/>
      <c r="C34" s="547"/>
      <c r="D34" s="547"/>
      <c r="E34" s="547"/>
      <c r="F34" s="547"/>
      <c r="G34" s="547"/>
      <c r="H34" s="547"/>
      <c r="I34" s="547"/>
      <c r="J34" s="547"/>
      <c r="K34" s="547"/>
      <c r="L34" s="547"/>
      <c r="M34" s="547"/>
      <c r="N34" s="547"/>
      <c r="O34" s="547"/>
      <c r="P34" s="547"/>
      <c r="Q34" s="547"/>
      <c r="R34" s="547"/>
      <c r="S34" s="547"/>
      <c r="T34" s="547"/>
      <c r="U34" s="547"/>
      <c r="V34" s="547"/>
      <c r="W34" s="547"/>
      <c r="X34" s="547"/>
    </row>
    <row r="35" spans="1:24" ht="14.45" customHeight="1">
      <c r="A35" s="257"/>
      <c r="B35" s="547"/>
      <c r="C35" s="547"/>
      <c r="D35" s="547"/>
      <c r="E35" s="547"/>
      <c r="F35" s="547"/>
      <c r="G35" s="547"/>
      <c r="H35" s="547"/>
      <c r="I35" s="547"/>
      <c r="J35" s="547"/>
      <c r="K35" s="547"/>
      <c r="L35" s="547"/>
      <c r="M35" s="547"/>
      <c r="N35" s="547"/>
      <c r="O35" s="547"/>
      <c r="P35" s="547"/>
      <c r="Q35" s="547"/>
      <c r="R35" s="547"/>
      <c r="S35" s="547"/>
      <c r="T35" s="547"/>
      <c r="U35" s="547"/>
      <c r="V35" s="547"/>
      <c r="W35" s="547"/>
      <c r="X35" s="547"/>
    </row>
    <row r="36" spans="1:24" ht="12" customHeight="1">
      <c r="A36" s="257"/>
      <c r="B36" s="547"/>
      <c r="C36" s="547"/>
      <c r="D36" s="547"/>
      <c r="E36" s="547"/>
      <c r="F36" s="547"/>
      <c r="G36" s="547"/>
      <c r="H36" s="547"/>
      <c r="I36" s="547"/>
      <c r="J36" s="547"/>
      <c r="K36" s="547"/>
      <c r="L36" s="547"/>
      <c r="M36" s="547"/>
      <c r="N36" s="547"/>
      <c r="O36" s="547"/>
      <c r="P36" s="547"/>
      <c r="Q36" s="547"/>
      <c r="R36" s="547"/>
      <c r="S36" s="547"/>
      <c r="T36" s="547"/>
      <c r="U36" s="547"/>
      <c r="V36" s="547"/>
      <c r="W36" s="547"/>
      <c r="X36" s="547"/>
    </row>
  </sheetData>
  <mergeCells count="117">
    <mergeCell ref="B25:H25"/>
    <mergeCell ref="P19:X19"/>
    <mergeCell ref="A20:X20"/>
    <mergeCell ref="I21:L21"/>
    <mergeCell ref="M21:P21"/>
    <mergeCell ref="B19:D19"/>
    <mergeCell ref="S23:T23"/>
    <mergeCell ref="A22:H23"/>
    <mergeCell ref="B24:H24"/>
    <mergeCell ref="M22:P22"/>
    <mergeCell ref="M23:N23"/>
    <mergeCell ref="Q23:R23"/>
    <mergeCell ref="I14:L14"/>
    <mergeCell ref="B14:H16"/>
    <mergeCell ref="M15:X15"/>
    <mergeCell ref="M16:X16"/>
    <mergeCell ref="V14:X14"/>
    <mergeCell ref="M14:S14"/>
    <mergeCell ref="M18:O18"/>
    <mergeCell ref="A17:D17"/>
    <mergeCell ref="I17:L17"/>
    <mergeCell ref="A10:A16"/>
    <mergeCell ref="B10:D10"/>
    <mergeCell ref="B11:D11"/>
    <mergeCell ref="B12:D12"/>
    <mergeCell ref="B13:L13"/>
    <mergeCell ref="M17:S17"/>
    <mergeCell ref="P18:X18"/>
    <mergeCell ref="B18:D18"/>
    <mergeCell ref="T17:U17"/>
    <mergeCell ref="V17:X17"/>
    <mergeCell ref="W24:X24"/>
    <mergeCell ref="W25:X25"/>
    <mergeCell ref="U26:X26"/>
    <mergeCell ref="U23:V23"/>
    <mergeCell ref="I24:J24"/>
    <mergeCell ref="K24:L24"/>
    <mergeCell ref="M24:N24"/>
    <mergeCell ref="I25:J25"/>
    <mergeCell ref="K25:L25"/>
    <mergeCell ref="M25:N25"/>
    <mergeCell ref="O25:P25"/>
    <mergeCell ref="U25:V25"/>
    <mergeCell ref="I23:J23"/>
    <mergeCell ref="O23:P23"/>
    <mergeCell ref="O24:P24"/>
    <mergeCell ref="U24:V24"/>
    <mergeCell ref="K23:L23"/>
    <mergeCell ref="Q24:R24"/>
    <mergeCell ref="S24:T24"/>
    <mergeCell ref="Q25:R25"/>
    <mergeCell ref="S25:T25"/>
    <mergeCell ref="W23:X23"/>
    <mergeCell ref="B33:X36"/>
    <mergeCell ref="A29:X29"/>
    <mergeCell ref="I28:K28"/>
    <mergeCell ref="M28:O28"/>
    <mergeCell ref="I26:L26"/>
    <mergeCell ref="M26:P26"/>
    <mergeCell ref="Q28:S28"/>
    <mergeCell ref="A27:D27"/>
    <mergeCell ref="E27:G27"/>
    <mergeCell ref="I27:K27"/>
    <mergeCell ref="M27:O27"/>
    <mergeCell ref="A28:H28"/>
    <mergeCell ref="Q26:T26"/>
    <mergeCell ref="Q27:S27"/>
    <mergeCell ref="A31:E31"/>
    <mergeCell ref="F31:X31"/>
    <mergeCell ref="A30:E30"/>
    <mergeCell ref="F30:X30"/>
    <mergeCell ref="U27:X28"/>
    <mergeCell ref="B26:H26"/>
    <mergeCell ref="B2:D2"/>
    <mergeCell ref="B3:D3"/>
    <mergeCell ref="E2:X2"/>
    <mergeCell ref="E3:X3"/>
    <mergeCell ref="E8:F8"/>
    <mergeCell ref="E9:F9"/>
    <mergeCell ref="G9:X9"/>
    <mergeCell ref="U22:X22"/>
    <mergeCell ref="A1:X1"/>
    <mergeCell ref="A2:A9"/>
    <mergeCell ref="B4:D7"/>
    <mergeCell ref="B8:D9"/>
    <mergeCell ref="E4:G4"/>
    <mergeCell ref="H4:I4"/>
    <mergeCell ref="K4:L4"/>
    <mergeCell ref="N4:X4"/>
    <mergeCell ref="E7:X7"/>
    <mergeCell ref="O10:Q10"/>
    <mergeCell ref="R10:S10"/>
    <mergeCell ref="E18:L18"/>
    <mergeCell ref="E19:L19"/>
    <mergeCell ref="Q21:T21"/>
    <mergeCell ref="Q22:T22"/>
    <mergeCell ref="I22:L22"/>
    <mergeCell ref="E5:H6"/>
    <mergeCell ref="K5:P6"/>
    <mergeCell ref="S5:X6"/>
    <mergeCell ref="M13:X13"/>
    <mergeCell ref="A21:D21"/>
    <mergeCell ref="E21:G21"/>
    <mergeCell ref="A18:A19"/>
    <mergeCell ref="I15:L16"/>
    <mergeCell ref="T14:U14"/>
    <mergeCell ref="M19:O19"/>
    <mergeCell ref="L8:M8"/>
    <mergeCell ref="G8:K8"/>
    <mergeCell ref="N8:O8"/>
    <mergeCell ref="P8:Q8"/>
    <mergeCell ref="E10:L10"/>
    <mergeCell ref="E11:L11"/>
    <mergeCell ref="M10:N12"/>
    <mergeCell ref="E12:L12"/>
    <mergeCell ref="O11:X12"/>
    <mergeCell ref="U10:V10"/>
  </mergeCells>
  <phoneticPr fontId="2"/>
  <printOptions horizontalCentered="1"/>
  <pageMargins left="0.70866141732283472" right="0.70866141732283472" top="0.74803149606299213" bottom="0.74803149606299213" header="0.31496062992125984" footer="0.31496062992125984"/>
  <pageSetup paperSize="9" scale="8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5</xdr:col>
                    <xdr:colOff>114300</xdr:colOff>
                    <xdr:row>28</xdr:row>
                    <xdr:rowOff>161925</xdr:rowOff>
                  </from>
                  <to>
                    <xdr:col>8</xdr:col>
                    <xdr:colOff>114300</xdr:colOff>
                    <xdr:row>30</xdr:row>
                    <xdr:rowOff>28575</xdr:rowOff>
                  </to>
                </anchor>
              </controlPr>
            </control>
          </mc:Choice>
        </mc:AlternateContent>
        <mc:AlternateContent xmlns:mc="http://schemas.openxmlformats.org/markup-compatibility/2006">
          <mc:Choice Requires="x14">
            <control shapeId="4098" r:id="rId5" name="Check Box 2">
              <controlPr defaultSize="0" autoFill="0" autoLine="0" autoPict="0">
                <anchor moveWithCells="1">
                  <from>
                    <xdr:col>9</xdr:col>
                    <xdr:colOff>161925</xdr:colOff>
                    <xdr:row>28</xdr:row>
                    <xdr:rowOff>161925</xdr:rowOff>
                  </from>
                  <to>
                    <xdr:col>13</xdr:col>
                    <xdr:colOff>161925</xdr:colOff>
                    <xdr:row>30</xdr:row>
                    <xdr:rowOff>28575</xdr:rowOff>
                  </to>
                </anchor>
              </controlPr>
            </control>
          </mc:Choice>
        </mc:AlternateContent>
        <mc:AlternateContent xmlns:mc="http://schemas.openxmlformats.org/markup-compatibility/2006">
          <mc:Choice Requires="x14">
            <control shapeId="4099" r:id="rId6" name="Check Box 3">
              <controlPr defaultSize="0" autoFill="0" autoLine="0" autoPict="0">
                <anchor moveWithCells="1">
                  <from>
                    <xdr:col>15</xdr:col>
                    <xdr:colOff>0</xdr:colOff>
                    <xdr:row>28</xdr:row>
                    <xdr:rowOff>161925</xdr:rowOff>
                  </from>
                  <to>
                    <xdr:col>19</xdr:col>
                    <xdr:colOff>0</xdr:colOff>
                    <xdr:row>30</xdr:row>
                    <xdr:rowOff>28575</xdr:rowOff>
                  </to>
                </anchor>
              </controlPr>
            </control>
          </mc:Choice>
        </mc:AlternateContent>
        <mc:AlternateContent xmlns:mc="http://schemas.openxmlformats.org/markup-compatibility/2006">
          <mc:Choice Requires="x14">
            <control shapeId="4100" r:id="rId7" name="Check Box 4">
              <controlPr defaultSize="0" autoFill="0" autoLine="0" autoPict="0">
                <anchor moveWithCells="1">
                  <from>
                    <xdr:col>4</xdr:col>
                    <xdr:colOff>180975</xdr:colOff>
                    <xdr:row>16</xdr:row>
                    <xdr:rowOff>28575</xdr:rowOff>
                  </from>
                  <to>
                    <xdr:col>6</xdr:col>
                    <xdr:colOff>0</xdr:colOff>
                    <xdr:row>16</xdr:row>
                    <xdr:rowOff>304800</xdr:rowOff>
                  </to>
                </anchor>
              </controlPr>
            </control>
          </mc:Choice>
        </mc:AlternateContent>
        <mc:AlternateContent xmlns:mc="http://schemas.openxmlformats.org/markup-compatibility/2006">
          <mc:Choice Requires="x14">
            <control shapeId="4101" r:id="rId8" name="Check Box 5">
              <controlPr defaultSize="0" autoFill="0" autoLine="0" autoPict="0">
                <anchor moveWithCells="1">
                  <from>
                    <xdr:col>6</xdr:col>
                    <xdr:colOff>85725</xdr:colOff>
                    <xdr:row>16</xdr:row>
                    <xdr:rowOff>47625</xdr:rowOff>
                  </from>
                  <to>
                    <xdr:col>7</xdr:col>
                    <xdr:colOff>161925</xdr:colOff>
                    <xdr:row>16</xdr:row>
                    <xdr:rowOff>276225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M135"/>
  <sheetViews>
    <sheetView showGridLines="0" view="pageBreakPreview" zoomScaleNormal="55" zoomScaleSheetLayoutView="100" workbookViewId="0"/>
  </sheetViews>
  <sheetFormatPr defaultColWidth="4.5" defaultRowHeight="14.25"/>
  <cols>
    <col min="1" max="1" width="0.875" style="1" customWidth="1"/>
    <col min="2" max="5" width="5.75" style="1" customWidth="1"/>
    <col min="6" max="7" width="5.75" style="1" hidden="1" customWidth="1"/>
    <col min="8" max="60" width="5.75" style="1" customWidth="1"/>
    <col min="61" max="61" width="1.125" style="1" customWidth="1"/>
    <col min="62" max="16384" width="4.5" style="1"/>
  </cols>
  <sheetData>
    <row r="1" spans="2:65" s="6" customFormat="1" ht="20.25" customHeight="1">
      <c r="C1" s="5" t="s">
        <v>252</v>
      </c>
      <c r="D1" s="5"/>
      <c r="E1" s="5"/>
      <c r="F1" s="5"/>
      <c r="G1" s="5"/>
      <c r="H1" s="5"/>
      <c r="K1" s="7" t="s">
        <v>0</v>
      </c>
      <c r="N1" s="5"/>
      <c r="O1" s="5"/>
      <c r="P1" s="5"/>
      <c r="Q1" s="5"/>
      <c r="R1" s="5"/>
      <c r="S1" s="5"/>
      <c r="T1" s="5"/>
      <c r="U1" s="5"/>
      <c r="AQ1" s="9" t="s">
        <v>30</v>
      </c>
      <c r="AR1" s="618" t="s">
        <v>194</v>
      </c>
      <c r="AS1" s="619"/>
      <c r="AT1" s="619"/>
      <c r="AU1" s="619"/>
      <c r="AV1" s="619"/>
      <c r="AW1" s="619"/>
      <c r="AX1" s="619"/>
      <c r="AY1" s="619"/>
      <c r="AZ1" s="619"/>
      <c r="BA1" s="619"/>
      <c r="BB1" s="619"/>
      <c r="BC1" s="619"/>
      <c r="BD1" s="619"/>
      <c r="BE1" s="619"/>
      <c r="BF1" s="619"/>
      <c r="BG1" s="619"/>
      <c r="BH1" s="9" t="s">
        <v>2</v>
      </c>
    </row>
    <row r="2" spans="2:65" s="8" customFormat="1" ht="20.25" customHeight="1">
      <c r="H2" s="7"/>
      <c r="K2" s="7"/>
      <c r="L2" s="7"/>
      <c r="N2" s="9"/>
      <c r="O2" s="9"/>
      <c r="P2" s="9"/>
      <c r="Q2" s="9"/>
      <c r="R2" s="9"/>
      <c r="S2" s="9"/>
      <c r="T2" s="9"/>
      <c r="U2" s="9"/>
      <c r="Z2" s="112" t="s">
        <v>27</v>
      </c>
      <c r="AA2" s="620"/>
      <c r="AB2" s="620"/>
      <c r="AC2" s="112" t="s">
        <v>28</v>
      </c>
      <c r="AD2" s="621" t="str">
        <f>IF(AA2=0,"",YEAR(DATE(2018+AA2,1,1)))</f>
        <v/>
      </c>
      <c r="AE2" s="621"/>
      <c r="AF2" s="113" t="s">
        <v>29</v>
      </c>
      <c r="AG2" s="113" t="s">
        <v>1</v>
      </c>
      <c r="AH2" s="620"/>
      <c r="AI2" s="620"/>
      <c r="AJ2" s="113" t="s">
        <v>24</v>
      </c>
      <c r="AQ2" s="9" t="s">
        <v>31</v>
      </c>
      <c r="AR2" s="620" t="s">
        <v>202</v>
      </c>
      <c r="AS2" s="620"/>
      <c r="AT2" s="620"/>
      <c r="AU2" s="620"/>
      <c r="AV2" s="620"/>
      <c r="AW2" s="620"/>
      <c r="AX2" s="620"/>
      <c r="AY2" s="620"/>
      <c r="AZ2" s="620"/>
      <c r="BA2" s="620"/>
      <c r="BB2" s="620"/>
      <c r="BC2" s="620"/>
      <c r="BD2" s="620"/>
      <c r="BE2" s="620"/>
      <c r="BF2" s="620"/>
      <c r="BG2" s="620"/>
      <c r="BH2" s="9" t="s">
        <v>2</v>
      </c>
      <c r="BI2" s="9"/>
      <c r="BJ2" s="9"/>
      <c r="BK2" s="9"/>
    </row>
    <row r="3" spans="2:65" s="8" customFormat="1" ht="20.25" customHeight="1">
      <c r="H3" s="7"/>
      <c r="K3" s="7"/>
      <c r="M3" s="9"/>
      <c r="N3" s="9"/>
      <c r="O3" s="9"/>
      <c r="P3" s="9"/>
      <c r="Q3" s="9"/>
      <c r="R3" s="9"/>
      <c r="S3" s="9"/>
      <c r="AA3" s="35"/>
      <c r="AB3" s="35"/>
      <c r="AC3" s="36"/>
      <c r="AD3" s="37"/>
      <c r="AE3" s="36"/>
      <c r="BB3" s="38" t="s">
        <v>21</v>
      </c>
      <c r="BC3" s="607" t="s">
        <v>181</v>
      </c>
      <c r="BD3" s="608"/>
      <c r="BE3" s="608"/>
      <c r="BF3" s="609"/>
      <c r="BG3" s="9"/>
    </row>
    <row r="4" spans="2:65" s="8" customFormat="1" ht="20.25" customHeight="1">
      <c r="H4" s="7"/>
      <c r="K4" s="7"/>
      <c r="M4" s="9"/>
      <c r="N4" s="9"/>
      <c r="O4" s="9"/>
      <c r="P4" s="9"/>
      <c r="Q4" s="9"/>
      <c r="R4" s="9"/>
      <c r="S4" s="9"/>
      <c r="AA4" s="35"/>
      <c r="AB4" s="35"/>
      <c r="AC4" s="36"/>
      <c r="AD4" s="37"/>
      <c r="AE4" s="36"/>
      <c r="BB4" s="38" t="s">
        <v>149</v>
      </c>
      <c r="BC4" s="607" t="s">
        <v>150</v>
      </c>
      <c r="BD4" s="608"/>
      <c r="BE4" s="608"/>
      <c r="BF4" s="609"/>
      <c r="BG4" s="9"/>
    </row>
    <row r="5" spans="2:65" s="8" customFormat="1" ht="5.0999999999999996" customHeight="1">
      <c r="H5" s="7"/>
      <c r="K5" s="7"/>
      <c r="M5" s="9"/>
      <c r="N5" s="9"/>
      <c r="O5" s="9"/>
      <c r="P5" s="9"/>
      <c r="Q5" s="9"/>
      <c r="R5" s="9"/>
      <c r="S5" s="9"/>
      <c r="AA5" s="31"/>
      <c r="AB5" s="31"/>
      <c r="AH5" s="6"/>
      <c r="AI5" s="6"/>
      <c r="AJ5" s="6"/>
      <c r="AK5" s="6"/>
      <c r="AL5" s="6"/>
      <c r="AM5" s="6"/>
      <c r="AN5" s="6"/>
      <c r="AO5" s="6"/>
      <c r="AP5" s="6"/>
      <c r="AQ5" s="6"/>
      <c r="AR5" s="6"/>
      <c r="AS5" s="6"/>
      <c r="AT5" s="6"/>
      <c r="AU5" s="6"/>
      <c r="AV5" s="6"/>
      <c r="AW5" s="6"/>
      <c r="AX5" s="6"/>
      <c r="AY5" s="6"/>
      <c r="AZ5" s="6"/>
      <c r="BA5" s="6"/>
      <c r="BB5" s="6"/>
      <c r="BC5" s="6"/>
      <c r="BD5" s="6"/>
      <c r="BE5" s="6"/>
      <c r="BF5" s="39"/>
      <c r="BG5" s="39"/>
    </row>
    <row r="6" spans="2:65" s="8" customFormat="1" ht="21" customHeight="1">
      <c r="B6" s="73"/>
      <c r="C6" s="70"/>
      <c r="D6" s="70"/>
      <c r="E6" s="70"/>
      <c r="F6" s="70"/>
      <c r="G6" s="70"/>
      <c r="H6" s="70"/>
      <c r="I6" s="80"/>
      <c r="J6" s="80"/>
      <c r="K6" s="80"/>
      <c r="L6" s="76"/>
      <c r="M6" s="80"/>
      <c r="N6" s="80"/>
      <c r="O6" s="80"/>
      <c r="P6" s="68"/>
      <c r="Q6" s="68"/>
      <c r="R6" s="68"/>
      <c r="S6" s="68"/>
      <c r="T6" s="68"/>
      <c r="U6" s="68"/>
      <c r="V6" s="68"/>
      <c r="W6" s="68"/>
      <c r="X6" s="68"/>
      <c r="Y6" s="68"/>
      <c r="Z6" s="68"/>
      <c r="AA6" s="68"/>
      <c r="AB6" s="68"/>
      <c r="AC6" s="68"/>
      <c r="AD6" s="68"/>
      <c r="AE6" s="68"/>
      <c r="AF6" s="68"/>
      <c r="AG6" s="68"/>
      <c r="AH6" s="66"/>
      <c r="AI6" s="66"/>
      <c r="AJ6" s="66"/>
      <c r="AK6" s="66"/>
      <c r="AL6" s="66"/>
      <c r="AM6" s="66" t="s">
        <v>187</v>
      </c>
      <c r="AN6" s="6"/>
      <c r="AO6" s="6"/>
      <c r="AP6" s="6"/>
      <c r="AQ6" s="6"/>
      <c r="AR6" s="6"/>
      <c r="AS6" s="6"/>
      <c r="AU6" s="111"/>
      <c r="AV6" s="111"/>
      <c r="AW6" s="2"/>
      <c r="AX6" s="6"/>
      <c r="AY6" s="610">
        <v>40</v>
      </c>
      <c r="AZ6" s="611"/>
      <c r="BA6" s="2" t="s">
        <v>22</v>
      </c>
      <c r="BB6" s="6"/>
      <c r="BC6" s="610">
        <v>160</v>
      </c>
      <c r="BD6" s="611"/>
      <c r="BE6" s="2" t="s">
        <v>23</v>
      </c>
      <c r="BF6" s="6"/>
      <c r="BG6" s="39"/>
    </row>
    <row r="7" spans="2:65" s="8" customFormat="1" ht="5.0999999999999996" customHeight="1">
      <c r="B7" s="73"/>
      <c r="C7" s="79"/>
      <c r="D7" s="79"/>
      <c r="E7" s="79"/>
      <c r="F7" s="79"/>
      <c r="G7" s="79"/>
      <c r="H7" s="80"/>
      <c r="I7" s="80"/>
      <c r="J7" s="80"/>
      <c r="K7" s="80"/>
      <c r="L7" s="80"/>
      <c r="M7" s="80"/>
      <c r="N7" s="80"/>
      <c r="O7" s="80"/>
      <c r="P7" s="68"/>
      <c r="Q7" s="68"/>
      <c r="R7" s="68"/>
      <c r="S7" s="68"/>
      <c r="T7" s="68"/>
      <c r="U7" s="68"/>
      <c r="V7" s="68"/>
      <c r="W7" s="68"/>
      <c r="X7" s="68"/>
      <c r="Y7" s="68"/>
      <c r="Z7" s="68"/>
      <c r="AA7" s="68"/>
      <c r="AB7" s="68"/>
      <c r="AC7" s="68"/>
      <c r="AD7" s="68"/>
      <c r="AE7" s="68"/>
      <c r="AF7" s="68"/>
      <c r="AG7" s="68"/>
      <c r="AH7" s="66"/>
      <c r="AI7" s="66"/>
      <c r="AJ7" s="66"/>
      <c r="AK7" s="66"/>
      <c r="AL7" s="66"/>
      <c r="AM7" s="66"/>
      <c r="AN7" s="66"/>
      <c r="AO7" s="66"/>
      <c r="AP7" s="66"/>
      <c r="AQ7" s="66"/>
      <c r="AR7" s="66"/>
      <c r="AS7" s="66"/>
      <c r="AT7" s="66"/>
      <c r="AU7" s="66"/>
      <c r="AV7" s="66"/>
      <c r="AW7" s="66"/>
      <c r="AX7" s="66"/>
      <c r="AY7" s="66"/>
      <c r="AZ7" s="66"/>
      <c r="BA7" s="66"/>
      <c r="BB7" s="66"/>
      <c r="BC7" s="66"/>
      <c r="BD7" s="66"/>
      <c r="BE7" s="66"/>
      <c r="BF7" s="67"/>
      <c r="BG7" s="67"/>
      <c r="BH7" s="68"/>
    </row>
    <row r="8" spans="2:65" s="8" customFormat="1" ht="21" customHeight="1">
      <c r="B8" s="82"/>
      <c r="C8" s="76"/>
      <c r="D8" s="76"/>
      <c r="E8" s="76"/>
      <c r="F8" s="76"/>
      <c r="G8" s="76"/>
      <c r="H8" s="80"/>
      <c r="I8" s="80"/>
      <c r="J8" s="80"/>
      <c r="K8" s="80"/>
      <c r="L8" s="80"/>
      <c r="M8" s="80"/>
      <c r="N8" s="80"/>
      <c r="O8" s="80"/>
      <c r="P8" s="68"/>
      <c r="Q8" s="68"/>
      <c r="R8" s="68"/>
      <c r="S8" s="68"/>
      <c r="T8" s="68"/>
      <c r="U8" s="68"/>
      <c r="V8" s="68"/>
      <c r="W8" s="68"/>
      <c r="X8" s="68"/>
      <c r="Y8" s="68"/>
      <c r="Z8" s="68"/>
      <c r="AA8" s="68"/>
      <c r="AB8" s="68"/>
      <c r="AC8" s="68"/>
      <c r="AD8" s="68"/>
      <c r="AE8" s="68"/>
      <c r="AF8" s="68"/>
      <c r="AG8" s="68"/>
      <c r="AH8" s="69"/>
      <c r="AI8" s="69"/>
      <c r="AJ8" s="69"/>
      <c r="AK8" s="70"/>
      <c r="AL8" s="71"/>
      <c r="AM8" s="72"/>
      <c r="AN8" s="72"/>
      <c r="AO8" s="73"/>
      <c r="AP8" s="74"/>
      <c r="AQ8" s="74"/>
      <c r="AR8" s="74"/>
      <c r="AS8" s="75"/>
      <c r="AT8" s="75"/>
      <c r="AU8" s="66"/>
      <c r="AV8" s="74"/>
      <c r="AW8" s="74"/>
      <c r="AX8" s="76"/>
      <c r="AY8" s="66"/>
      <c r="AZ8" s="66" t="s">
        <v>26</v>
      </c>
      <c r="BA8" s="66"/>
      <c r="BB8" s="66"/>
      <c r="BC8" s="612" t="e">
        <f>DAY(EOMONTH(DATE(AD2,AH2,1),0))</f>
        <v>#VALUE!</v>
      </c>
      <c r="BD8" s="613"/>
      <c r="BE8" s="66" t="s">
        <v>25</v>
      </c>
      <c r="BF8" s="66"/>
      <c r="BG8" s="66"/>
      <c r="BH8" s="68"/>
      <c r="BK8" s="9"/>
      <c r="BL8" s="9"/>
      <c r="BM8" s="9"/>
    </row>
    <row r="9" spans="2:65" s="8" customFormat="1" ht="5.0999999999999996" customHeight="1">
      <c r="B9" s="82"/>
      <c r="C9" s="83"/>
      <c r="D9" s="83"/>
      <c r="E9" s="83"/>
      <c r="F9" s="83"/>
      <c r="G9" s="83"/>
      <c r="H9" s="74"/>
      <c r="I9" s="74"/>
      <c r="J9" s="74"/>
      <c r="K9" s="74"/>
      <c r="L9" s="74"/>
      <c r="M9" s="74"/>
      <c r="N9" s="74"/>
      <c r="O9" s="74"/>
      <c r="P9" s="68"/>
      <c r="Q9" s="68"/>
      <c r="R9" s="68"/>
      <c r="S9" s="68"/>
      <c r="T9" s="68"/>
      <c r="U9" s="68"/>
      <c r="V9" s="68"/>
      <c r="W9" s="68"/>
      <c r="X9" s="68"/>
      <c r="Y9" s="68"/>
      <c r="Z9" s="68"/>
      <c r="AA9" s="68"/>
      <c r="AB9" s="68"/>
      <c r="AC9" s="68"/>
      <c r="AD9" s="68"/>
      <c r="AE9" s="68"/>
      <c r="AF9" s="68"/>
      <c r="AG9" s="68"/>
      <c r="AH9" s="79"/>
      <c r="AI9" s="70"/>
      <c r="AJ9" s="77"/>
      <c r="AK9" s="69"/>
      <c r="AL9" s="70"/>
      <c r="AM9" s="70"/>
      <c r="AN9" s="70"/>
      <c r="AO9" s="70"/>
      <c r="AP9" s="77"/>
      <c r="AQ9" s="66"/>
      <c r="AR9" s="78"/>
      <c r="AS9" s="78"/>
      <c r="AT9" s="78"/>
      <c r="AU9" s="66"/>
      <c r="AV9" s="66"/>
      <c r="AW9" s="66"/>
      <c r="AX9" s="66"/>
      <c r="AY9" s="66"/>
      <c r="AZ9" s="66"/>
      <c r="BA9" s="66"/>
      <c r="BB9" s="66"/>
      <c r="BC9" s="66"/>
      <c r="BD9" s="66"/>
      <c r="BE9" s="66"/>
      <c r="BF9" s="66"/>
      <c r="BG9" s="66"/>
      <c r="BH9" s="68"/>
      <c r="BK9" s="9"/>
      <c r="BL9" s="9"/>
      <c r="BM9" s="9"/>
    </row>
    <row r="10" spans="2:65" s="8" customFormat="1" ht="21" customHeight="1">
      <c r="B10" s="82"/>
      <c r="C10" s="83"/>
      <c r="D10" s="83"/>
      <c r="E10" s="83"/>
      <c r="F10" s="83"/>
      <c r="G10" s="83"/>
      <c r="H10" s="74"/>
      <c r="I10" s="74"/>
      <c r="J10" s="74"/>
      <c r="K10" s="74"/>
      <c r="L10" s="74"/>
      <c r="M10" s="74"/>
      <c r="N10" s="74"/>
      <c r="O10" s="74"/>
      <c r="P10" s="68"/>
      <c r="Q10" s="68"/>
      <c r="R10" s="68"/>
      <c r="S10" s="68"/>
      <c r="T10" s="68"/>
      <c r="U10" s="68"/>
      <c r="V10" s="68"/>
      <c r="W10" s="68"/>
      <c r="X10" s="68"/>
      <c r="Y10" s="68"/>
      <c r="Z10" s="68"/>
      <c r="AA10" s="68"/>
      <c r="AB10" s="68"/>
      <c r="AC10" s="68"/>
      <c r="AD10" s="68"/>
      <c r="AE10" s="68"/>
      <c r="AF10" s="68"/>
      <c r="AG10" s="68"/>
      <c r="AH10" s="79"/>
      <c r="AI10" s="70"/>
      <c r="AJ10" s="77"/>
      <c r="AK10" s="69"/>
      <c r="AL10" s="70"/>
      <c r="AM10" s="70"/>
      <c r="AN10" s="70"/>
      <c r="AO10" s="70"/>
      <c r="AP10" s="77"/>
      <c r="AQ10" s="66" t="s">
        <v>218</v>
      </c>
      <c r="AR10" s="70"/>
      <c r="AS10" s="70"/>
      <c r="AT10" s="77"/>
      <c r="AU10" s="66"/>
      <c r="AV10" s="78"/>
      <c r="AW10" s="78"/>
      <c r="AX10" s="78"/>
      <c r="AY10" s="66"/>
      <c r="AZ10" s="66"/>
      <c r="BA10" s="67" t="s">
        <v>216</v>
      </c>
      <c r="BB10" s="66"/>
      <c r="BC10" s="610"/>
      <c r="BD10" s="611"/>
      <c r="BE10" s="2" t="s">
        <v>217</v>
      </c>
      <c r="BF10" s="66"/>
      <c r="BG10" s="66"/>
      <c r="BH10" s="68"/>
      <c r="BK10" s="9"/>
      <c r="BL10" s="9"/>
      <c r="BM10" s="9"/>
    </row>
    <row r="11" spans="2:65" s="8" customFormat="1" ht="5.0999999999999996" customHeight="1">
      <c r="B11" s="82"/>
      <c r="C11" s="83"/>
      <c r="D11" s="83"/>
      <c r="E11" s="83"/>
      <c r="F11" s="83"/>
      <c r="G11" s="83"/>
      <c r="H11" s="74"/>
      <c r="I11" s="74"/>
      <c r="J11" s="74"/>
      <c r="K11" s="74"/>
      <c r="L11" s="74"/>
      <c r="M11" s="74"/>
      <c r="N11" s="74"/>
      <c r="O11" s="74"/>
      <c r="P11" s="68"/>
      <c r="Q11" s="68"/>
      <c r="R11" s="68"/>
      <c r="S11" s="68"/>
      <c r="T11" s="68"/>
      <c r="U11" s="68"/>
      <c r="V11" s="68"/>
      <c r="W11" s="68"/>
      <c r="X11" s="68"/>
      <c r="Y11" s="68"/>
      <c r="Z11" s="68"/>
      <c r="AA11" s="68"/>
      <c r="AB11" s="68"/>
      <c r="AC11" s="68"/>
      <c r="AD11" s="68"/>
      <c r="AE11" s="68"/>
      <c r="AF11" s="68"/>
      <c r="AG11" s="68"/>
      <c r="AH11" s="79"/>
      <c r="AI11" s="70"/>
      <c r="AJ11" s="77"/>
      <c r="AK11" s="69"/>
      <c r="AL11" s="70"/>
      <c r="AM11" s="70"/>
      <c r="AN11" s="70"/>
      <c r="AO11" s="70"/>
      <c r="AP11" s="77"/>
      <c r="AQ11" s="66"/>
      <c r="AR11" s="78"/>
      <c r="AS11" s="78"/>
      <c r="AT11" s="78"/>
      <c r="AU11" s="66"/>
      <c r="AV11" s="66"/>
      <c r="AW11" s="66"/>
      <c r="AX11" s="66"/>
      <c r="AY11" s="66"/>
      <c r="AZ11" s="66"/>
      <c r="BA11" s="66"/>
      <c r="BB11" s="66"/>
      <c r="BC11" s="66"/>
      <c r="BD11" s="66"/>
      <c r="BE11" s="66"/>
      <c r="BF11" s="66"/>
      <c r="BG11" s="66"/>
      <c r="BH11" s="68"/>
      <c r="BK11" s="9"/>
      <c r="BL11" s="9"/>
      <c r="BM11" s="9"/>
    </row>
    <row r="12" spans="2:65" s="8" customFormat="1" ht="21" customHeight="1">
      <c r="R12" s="80"/>
      <c r="S12" s="80"/>
      <c r="T12" s="71"/>
      <c r="U12" s="614"/>
      <c r="V12" s="614"/>
      <c r="W12" s="73"/>
      <c r="X12" s="84"/>
      <c r="Y12" s="68"/>
      <c r="Z12" s="68"/>
      <c r="AA12" s="79"/>
      <c r="AB12" s="72"/>
      <c r="AC12" s="73"/>
      <c r="AD12" s="79"/>
      <c r="AE12" s="79"/>
      <c r="AF12" s="79"/>
      <c r="AG12" s="85"/>
      <c r="AH12" s="69"/>
      <c r="AI12" s="77" t="s">
        <v>219</v>
      </c>
      <c r="AJ12" s="69"/>
      <c r="AK12" s="77"/>
      <c r="AL12" s="71"/>
      <c r="AM12" s="72"/>
      <c r="AN12" s="66"/>
      <c r="AO12" s="77"/>
      <c r="AP12" s="77"/>
      <c r="AQ12" s="77"/>
      <c r="AR12" s="77"/>
      <c r="AS12" s="73" t="s">
        <v>220</v>
      </c>
      <c r="AT12" s="77"/>
      <c r="AU12" s="77"/>
      <c r="AV12" s="77"/>
      <c r="AW12" s="77"/>
      <c r="AX12" s="77"/>
      <c r="AY12" s="77"/>
      <c r="AZ12" s="77"/>
      <c r="BA12" s="77"/>
      <c r="BB12" s="77"/>
      <c r="BC12" s="79"/>
      <c r="BD12" s="69"/>
      <c r="BE12" s="70"/>
      <c r="BF12" s="70"/>
      <c r="BG12" s="79"/>
      <c r="BH12" s="70"/>
      <c r="BK12" s="9"/>
      <c r="BL12" s="9"/>
      <c r="BM12" s="9"/>
    </row>
    <row r="13" spans="2:65" s="8" customFormat="1" ht="21" customHeight="1">
      <c r="R13" s="77"/>
      <c r="S13" s="70"/>
      <c r="T13" s="70"/>
      <c r="U13" s="70"/>
      <c r="V13" s="70"/>
      <c r="W13" s="68"/>
      <c r="X13" s="68"/>
      <c r="Y13" s="68"/>
      <c r="Z13" s="68"/>
      <c r="AA13" s="77"/>
      <c r="AB13" s="70"/>
      <c r="AC13" s="70"/>
      <c r="AD13" s="77"/>
      <c r="AE13" s="77"/>
      <c r="AF13" s="77"/>
      <c r="AG13" s="85"/>
      <c r="AH13" s="79"/>
      <c r="AI13" s="69"/>
      <c r="AJ13" s="70"/>
      <c r="AK13" s="69"/>
      <c r="AL13" s="70"/>
      <c r="AM13" s="622"/>
      <c r="AN13" s="622"/>
      <c r="AO13" s="66" t="s">
        <v>203</v>
      </c>
      <c r="AP13" s="73"/>
      <c r="AQ13" s="79"/>
      <c r="AR13" s="79"/>
      <c r="AS13" s="73" t="s">
        <v>95</v>
      </c>
      <c r="AT13" s="70"/>
      <c r="AU13" s="70"/>
      <c r="AV13" s="70"/>
      <c r="AW13" s="70"/>
      <c r="AX13" s="70"/>
      <c r="AY13" s="70"/>
      <c r="AZ13" s="70"/>
      <c r="BA13" s="70"/>
      <c r="BB13" s="615">
        <v>0.29166666666666669</v>
      </c>
      <c r="BC13" s="616"/>
      <c r="BD13" s="617"/>
      <c r="BE13" s="76" t="s">
        <v>17</v>
      </c>
      <c r="BF13" s="615">
        <v>0.83333333333333337</v>
      </c>
      <c r="BG13" s="616"/>
      <c r="BH13" s="617"/>
      <c r="BK13" s="9"/>
      <c r="BL13" s="9"/>
      <c r="BM13" s="9"/>
    </row>
    <row r="14" spans="2:65" s="8" customFormat="1" ht="21" customHeight="1">
      <c r="R14" s="86"/>
      <c r="S14" s="86"/>
      <c r="T14" s="86"/>
      <c r="U14" s="86"/>
      <c r="V14" s="86"/>
      <c r="W14" s="86"/>
      <c r="X14" s="68"/>
      <c r="Y14" s="68"/>
      <c r="Z14" s="68"/>
      <c r="AA14" s="76"/>
      <c r="AB14" s="86"/>
      <c r="AC14" s="86"/>
      <c r="AD14" s="76"/>
      <c r="AE14" s="79"/>
      <c r="AF14" s="79"/>
      <c r="AG14" s="81"/>
      <c r="AH14" s="73"/>
      <c r="AI14" s="69"/>
      <c r="AJ14" s="70"/>
      <c r="AK14" s="69"/>
      <c r="AL14" s="70"/>
      <c r="AM14" s="622"/>
      <c r="AN14" s="622"/>
      <c r="AO14" s="239" t="s">
        <v>204</v>
      </c>
      <c r="AP14" s="240"/>
      <c r="AQ14" s="240"/>
      <c r="AR14" s="80"/>
      <c r="AS14" s="73" t="s">
        <v>96</v>
      </c>
      <c r="AT14" s="70"/>
      <c r="AU14" s="70"/>
      <c r="AV14" s="70"/>
      <c r="AW14" s="70"/>
      <c r="AX14" s="70"/>
      <c r="AY14" s="70"/>
      <c r="AZ14" s="70"/>
      <c r="BA14" s="70"/>
      <c r="BB14" s="615">
        <v>0.83333333333333337</v>
      </c>
      <c r="BC14" s="616"/>
      <c r="BD14" s="617"/>
      <c r="BE14" s="76" t="s">
        <v>17</v>
      </c>
      <c r="BF14" s="615">
        <v>0.29166666666666669</v>
      </c>
      <c r="BG14" s="616"/>
      <c r="BH14" s="617"/>
      <c r="BK14" s="9"/>
      <c r="BL14" s="9"/>
      <c r="BM14" s="9"/>
    </row>
    <row r="15" spans="2:65" ht="12" customHeight="1" thickBot="1">
      <c r="B15" s="87"/>
      <c r="C15" s="88"/>
      <c r="D15" s="88"/>
      <c r="E15" s="88"/>
      <c r="F15" s="88"/>
      <c r="G15" s="88"/>
      <c r="H15" s="88"/>
      <c r="I15" s="87"/>
      <c r="J15" s="87"/>
      <c r="K15" s="87"/>
      <c r="L15" s="87"/>
      <c r="M15" s="87"/>
      <c r="N15" s="87"/>
      <c r="O15" s="87"/>
      <c r="P15" s="87"/>
      <c r="Q15" s="87"/>
      <c r="R15" s="87"/>
      <c r="S15" s="87"/>
      <c r="T15" s="87"/>
      <c r="U15" s="87"/>
      <c r="V15" s="87"/>
      <c r="W15" s="87"/>
      <c r="X15" s="87"/>
      <c r="Y15" s="87"/>
      <c r="Z15" s="87"/>
      <c r="AA15" s="88"/>
      <c r="AB15" s="87"/>
      <c r="AC15" s="87"/>
      <c r="AD15" s="87"/>
      <c r="AE15" s="87"/>
      <c r="AF15" s="87"/>
      <c r="AG15" s="87"/>
      <c r="AH15" s="87"/>
      <c r="AI15" s="87"/>
      <c r="AJ15" s="87"/>
      <c r="AK15" s="87"/>
      <c r="AL15" s="87"/>
      <c r="AM15" s="87"/>
      <c r="AR15" s="3"/>
      <c r="BI15" s="4"/>
      <c r="BJ15" s="4"/>
      <c r="BK15" s="4"/>
    </row>
    <row r="16" spans="2:65" ht="21.6" customHeight="1">
      <c r="B16" s="635" t="s">
        <v>20</v>
      </c>
      <c r="C16" s="623" t="s">
        <v>221</v>
      </c>
      <c r="D16" s="624"/>
      <c r="E16" s="638"/>
      <c r="F16" s="183"/>
      <c r="G16" s="186"/>
      <c r="H16" s="641" t="s">
        <v>222</v>
      </c>
      <c r="I16" s="644" t="s">
        <v>223</v>
      </c>
      <c r="J16" s="624"/>
      <c r="K16" s="624"/>
      <c r="L16" s="638"/>
      <c r="M16" s="644" t="s">
        <v>224</v>
      </c>
      <c r="N16" s="624"/>
      <c r="O16" s="638"/>
      <c r="P16" s="644" t="s">
        <v>97</v>
      </c>
      <c r="Q16" s="624"/>
      <c r="R16" s="624"/>
      <c r="S16" s="624"/>
      <c r="T16" s="625"/>
      <c r="U16" s="115"/>
      <c r="V16" s="116"/>
      <c r="W16" s="116"/>
      <c r="X16" s="116"/>
      <c r="Y16" s="116"/>
      <c r="Z16" s="116"/>
      <c r="AA16" s="116"/>
      <c r="AB16" s="116"/>
      <c r="AC16" s="116"/>
      <c r="AD16" s="116"/>
      <c r="AE16" s="116"/>
      <c r="AF16" s="116"/>
      <c r="AG16" s="116"/>
      <c r="AH16" s="116"/>
      <c r="AI16" s="238" t="s">
        <v>225</v>
      </c>
      <c r="AJ16" s="116"/>
      <c r="AK16" s="116"/>
      <c r="AL16" s="116"/>
      <c r="AM16" s="116"/>
      <c r="AN16" s="116" t="s">
        <v>183</v>
      </c>
      <c r="AO16" s="116"/>
      <c r="AP16" s="118"/>
      <c r="AQ16" s="117"/>
      <c r="AR16" s="116" t="s">
        <v>2</v>
      </c>
      <c r="AS16" s="116"/>
      <c r="AT16" s="116"/>
      <c r="AU16" s="116"/>
      <c r="AV16" s="116"/>
      <c r="AW16" s="116"/>
      <c r="AX16" s="116"/>
      <c r="AY16" s="119"/>
      <c r="AZ16" s="647" t="str">
        <f>IF(BC3="計画","(12)1～4週目の勤務時間数合計","(12)1か月の勤務時間数　合計")</f>
        <v>(12)1か月の勤務時間数　合計</v>
      </c>
      <c r="BA16" s="648"/>
      <c r="BB16" s="653" t="s">
        <v>226</v>
      </c>
      <c r="BC16" s="654"/>
      <c r="BD16" s="623" t="s">
        <v>227</v>
      </c>
      <c r="BE16" s="624"/>
      <c r="BF16" s="624"/>
      <c r="BG16" s="624"/>
      <c r="BH16" s="625"/>
    </row>
    <row r="17" spans="2:60" ht="20.25" customHeight="1">
      <c r="B17" s="636"/>
      <c r="C17" s="626"/>
      <c r="D17" s="627"/>
      <c r="E17" s="639"/>
      <c r="F17" s="184"/>
      <c r="G17" s="187"/>
      <c r="H17" s="642"/>
      <c r="I17" s="645"/>
      <c r="J17" s="627"/>
      <c r="K17" s="627"/>
      <c r="L17" s="639"/>
      <c r="M17" s="645"/>
      <c r="N17" s="627"/>
      <c r="O17" s="639"/>
      <c r="P17" s="645"/>
      <c r="Q17" s="627"/>
      <c r="R17" s="627"/>
      <c r="S17" s="627"/>
      <c r="T17" s="628"/>
      <c r="U17" s="632" t="s">
        <v>11</v>
      </c>
      <c r="V17" s="632"/>
      <c r="W17" s="632"/>
      <c r="X17" s="632"/>
      <c r="Y17" s="632"/>
      <c r="Z17" s="632"/>
      <c r="AA17" s="633"/>
      <c r="AB17" s="634" t="s">
        <v>12</v>
      </c>
      <c r="AC17" s="632"/>
      <c r="AD17" s="632"/>
      <c r="AE17" s="632"/>
      <c r="AF17" s="632"/>
      <c r="AG17" s="632"/>
      <c r="AH17" s="633"/>
      <c r="AI17" s="634" t="s">
        <v>13</v>
      </c>
      <c r="AJ17" s="632"/>
      <c r="AK17" s="632"/>
      <c r="AL17" s="632"/>
      <c r="AM17" s="632"/>
      <c r="AN17" s="632"/>
      <c r="AO17" s="633"/>
      <c r="AP17" s="634" t="s">
        <v>14</v>
      </c>
      <c r="AQ17" s="632"/>
      <c r="AR17" s="632"/>
      <c r="AS17" s="632"/>
      <c r="AT17" s="632"/>
      <c r="AU17" s="632"/>
      <c r="AV17" s="633"/>
      <c r="AW17" s="634" t="s">
        <v>15</v>
      </c>
      <c r="AX17" s="632"/>
      <c r="AY17" s="632"/>
      <c r="AZ17" s="649"/>
      <c r="BA17" s="650"/>
      <c r="BB17" s="655"/>
      <c r="BC17" s="656"/>
      <c r="BD17" s="626"/>
      <c r="BE17" s="627"/>
      <c r="BF17" s="627"/>
      <c r="BG17" s="627"/>
      <c r="BH17" s="628"/>
    </row>
    <row r="18" spans="2:60" ht="20.25" customHeight="1">
      <c r="B18" s="636"/>
      <c r="C18" s="626"/>
      <c r="D18" s="627"/>
      <c r="E18" s="639"/>
      <c r="F18" s="184"/>
      <c r="G18" s="187"/>
      <c r="H18" s="642"/>
      <c r="I18" s="645"/>
      <c r="J18" s="627"/>
      <c r="K18" s="627"/>
      <c r="L18" s="639"/>
      <c r="M18" s="645"/>
      <c r="N18" s="627"/>
      <c r="O18" s="639"/>
      <c r="P18" s="645"/>
      <c r="Q18" s="627"/>
      <c r="R18" s="627"/>
      <c r="S18" s="627"/>
      <c r="T18" s="628"/>
      <c r="U18" s="132">
        <v>1</v>
      </c>
      <c r="V18" s="133">
        <v>2</v>
      </c>
      <c r="W18" s="133">
        <v>3</v>
      </c>
      <c r="X18" s="133">
        <v>4</v>
      </c>
      <c r="Y18" s="133">
        <v>5</v>
      </c>
      <c r="Z18" s="133">
        <v>6</v>
      </c>
      <c r="AA18" s="134">
        <v>7</v>
      </c>
      <c r="AB18" s="135">
        <v>8</v>
      </c>
      <c r="AC18" s="133">
        <v>9</v>
      </c>
      <c r="AD18" s="133">
        <v>10</v>
      </c>
      <c r="AE18" s="133">
        <v>11</v>
      </c>
      <c r="AF18" s="133">
        <v>12</v>
      </c>
      <c r="AG18" s="133">
        <v>13</v>
      </c>
      <c r="AH18" s="134">
        <v>14</v>
      </c>
      <c r="AI18" s="132">
        <v>15</v>
      </c>
      <c r="AJ18" s="133">
        <v>16</v>
      </c>
      <c r="AK18" s="133">
        <v>17</v>
      </c>
      <c r="AL18" s="133">
        <v>18</v>
      </c>
      <c r="AM18" s="133">
        <v>19</v>
      </c>
      <c r="AN18" s="133">
        <v>20</v>
      </c>
      <c r="AO18" s="134">
        <v>21</v>
      </c>
      <c r="AP18" s="135">
        <v>22</v>
      </c>
      <c r="AQ18" s="133">
        <v>23</v>
      </c>
      <c r="AR18" s="133">
        <v>24</v>
      </c>
      <c r="AS18" s="133">
        <v>25</v>
      </c>
      <c r="AT18" s="133">
        <v>26</v>
      </c>
      <c r="AU18" s="133">
        <v>27</v>
      </c>
      <c r="AV18" s="134">
        <v>28</v>
      </c>
      <c r="AW18" s="136" t="str">
        <f>IF($BC$3="暦月",IF(DAY(DATE($AD$2,$AH$2,29))=29,29,""),"")</f>
        <v/>
      </c>
      <c r="AX18" s="137" t="str">
        <f>IF($BC$3="暦月",IF(DAY(DATE($AD$2,$AH$2,30))=30,30,""),"")</f>
        <v/>
      </c>
      <c r="AY18" s="138" t="str">
        <f>IF($BC$3="暦月",IF(DAY(DATE($AD$2,$AH$2,31))=31,31,""),"")</f>
        <v/>
      </c>
      <c r="AZ18" s="649"/>
      <c r="BA18" s="650"/>
      <c r="BB18" s="655"/>
      <c r="BC18" s="656"/>
      <c r="BD18" s="626"/>
      <c r="BE18" s="627"/>
      <c r="BF18" s="627"/>
      <c r="BG18" s="627"/>
      <c r="BH18" s="628"/>
    </row>
    <row r="19" spans="2:60" ht="20.25" hidden="1" customHeight="1">
      <c r="B19" s="636"/>
      <c r="C19" s="626"/>
      <c r="D19" s="627"/>
      <c r="E19" s="639"/>
      <c r="F19" s="184"/>
      <c r="G19" s="187"/>
      <c r="H19" s="642"/>
      <c r="I19" s="645"/>
      <c r="J19" s="627"/>
      <c r="K19" s="627"/>
      <c r="L19" s="639"/>
      <c r="M19" s="645"/>
      <c r="N19" s="627"/>
      <c r="O19" s="639"/>
      <c r="P19" s="645"/>
      <c r="Q19" s="627"/>
      <c r="R19" s="627"/>
      <c r="S19" s="627"/>
      <c r="T19" s="628"/>
      <c r="U19" s="132" t="e">
        <f>WEEKDAY(DATE($AD$2,$AH$2,1))</f>
        <v>#VALUE!</v>
      </c>
      <c r="V19" s="133" t="e">
        <f>WEEKDAY(DATE($AD$2,$AH$2,2))</f>
        <v>#VALUE!</v>
      </c>
      <c r="W19" s="133" t="e">
        <f>WEEKDAY(DATE($AD$2,$AH$2,3))</f>
        <v>#VALUE!</v>
      </c>
      <c r="X19" s="133" t="e">
        <f>WEEKDAY(DATE($AD$2,$AH$2,4))</f>
        <v>#VALUE!</v>
      </c>
      <c r="Y19" s="133" t="e">
        <f>WEEKDAY(DATE($AD$2,$AH$2,5))</f>
        <v>#VALUE!</v>
      </c>
      <c r="Z19" s="133" t="e">
        <f>WEEKDAY(DATE($AD$2,$AH$2,6))</f>
        <v>#VALUE!</v>
      </c>
      <c r="AA19" s="134" t="e">
        <f>WEEKDAY(DATE($AD$2,$AH$2,7))</f>
        <v>#VALUE!</v>
      </c>
      <c r="AB19" s="135" t="e">
        <f>WEEKDAY(DATE($AD$2,$AH$2,8))</f>
        <v>#VALUE!</v>
      </c>
      <c r="AC19" s="133" t="e">
        <f>WEEKDAY(DATE($AD$2,$AH$2,9))</f>
        <v>#VALUE!</v>
      </c>
      <c r="AD19" s="133" t="e">
        <f>WEEKDAY(DATE($AD$2,$AH$2,10))</f>
        <v>#VALUE!</v>
      </c>
      <c r="AE19" s="133" t="e">
        <f>WEEKDAY(DATE($AD$2,$AH$2,11))</f>
        <v>#VALUE!</v>
      </c>
      <c r="AF19" s="133" t="e">
        <f>WEEKDAY(DATE($AD$2,$AH$2,12))</f>
        <v>#VALUE!</v>
      </c>
      <c r="AG19" s="133" t="e">
        <f>WEEKDAY(DATE($AD$2,$AH$2,13))</f>
        <v>#VALUE!</v>
      </c>
      <c r="AH19" s="134" t="e">
        <f>WEEKDAY(DATE($AD$2,$AH$2,14))</f>
        <v>#VALUE!</v>
      </c>
      <c r="AI19" s="135" t="e">
        <f>WEEKDAY(DATE($AD$2,$AH$2,15))</f>
        <v>#VALUE!</v>
      </c>
      <c r="AJ19" s="133" t="e">
        <f>WEEKDAY(DATE($AD$2,$AH$2,16))</f>
        <v>#VALUE!</v>
      </c>
      <c r="AK19" s="133" t="e">
        <f>WEEKDAY(DATE($AD$2,$AH$2,17))</f>
        <v>#VALUE!</v>
      </c>
      <c r="AL19" s="133" t="e">
        <f>WEEKDAY(DATE($AD$2,$AH$2,18))</f>
        <v>#VALUE!</v>
      </c>
      <c r="AM19" s="133" t="e">
        <f>WEEKDAY(DATE($AD$2,$AH$2,19))</f>
        <v>#VALUE!</v>
      </c>
      <c r="AN19" s="133" t="e">
        <f>WEEKDAY(DATE($AD$2,$AH$2,20))</f>
        <v>#VALUE!</v>
      </c>
      <c r="AO19" s="134" t="e">
        <f>WEEKDAY(DATE($AD$2,$AH$2,21))</f>
        <v>#VALUE!</v>
      </c>
      <c r="AP19" s="135" t="e">
        <f>WEEKDAY(DATE($AD$2,$AH$2,22))</f>
        <v>#VALUE!</v>
      </c>
      <c r="AQ19" s="133" t="e">
        <f>WEEKDAY(DATE($AD$2,$AH$2,23))</f>
        <v>#VALUE!</v>
      </c>
      <c r="AR19" s="133" t="e">
        <f>WEEKDAY(DATE($AD$2,$AH$2,24))</f>
        <v>#VALUE!</v>
      </c>
      <c r="AS19" s="133" t="e">
        <f>WEEKDAY(DATE($AD$2,$AH$2,25))</f>
        <v>#VALUE!</v>
      </c>
      <c r="AT19" s="133" t="e">
        <f>WEEKDAY(DATE($AD$2,$AH$2,26))</f>
        <v>#VALUE!</v>
      </c>
      <c r="AU19" s="133" t="e">
        <f>WEEKDAY(DATE($AD$2,$AH$2,27))</f>
        <v>#VALUE!</v>
      </c>
      <c r="AV19" s="134" t="e">
        <f>WEEKDAY(DATE($AD$2,$AH$2,28))</f>
        <v>#VALUE!</v>
      </c>
      <c r="AW19" s="135">
        <f>IF(AW18=29,WEEKDAY(DATE($AD$2,$AH$2,29)),0)</f>
        <v>0</v>
      </c>
      <c r="AX19" s="133">
        <f>IF(AX18=30,WEEKDAY(DATE($AD$2,$AH$2,30)),0)</f>
        <v>0</v>
      </c>
      <c r="AY19" s="134">
        <f>IF(AY18=31,WEEKDAY(DATE($AD$2,$AH$2,31)),0)</f>
        <v>0</v>
      </c>
      <c r="AZ19" s="649"/>
      <c r="BA19" s="650"/>
      <c r="BB19" s="655"/>
      <c r="BC19" s="656"/>
      <c r="BD19" s="626"/>
      <c r="BE19" s="627"/>
      <c r="BF19" s="627"/>
      <c r="BG19" s="627"/>
      <c r="BH19" s="628"/>
    </row>
    <row r="20" spans="2:60" ht="20.25" customHeight="1" thickBot="1">
      <c r="B20" s="637"/>
      <c r="C20" s="629"/>
      <c r="D20" s="630"/>
      <c r="E20" s="640"/>
      <c r="F20" s="185"/>
      <c r="G20" s="188"/>
      <c r="H20" s="643"/>
      <c r="I20" s="646"/>
      <c r="J20" s="630"/>
      <c r="K20" s="630"/>
      <c r="L20" s="640"/>
      <c r="M20" s="646"/>
      <c r="N20" s="630"/>
      <c r="O20" s="640"/>
      <c r="P20" s="646"/>
      <c r="Q20" s="630"/>
      <c r="R20" s="630"/>
      <c r="S20" s="630"/>
      <c r="T20" s="631"/>
      <c r="U20" s="139" t="e">
        <f>IF(U19=1,"日",IF(U19=2,"月",IF(U19=3,"火",IF(U19=4,"水",IF(U19=5,"木",IF(U19=6,"金","土"))))))</f>
        <v>#VALUE!</v>
      </c>
      <c r="V20" s="140" t="e">
        <f t="shared" ref="V20:AV20" si="0">IF(V19=1,"日",IF(V19=2,"月",IF(V19=3,"火",IF(V19=4,"水",IF(V19=5,"木",IF(V19=6,"金","土"))))))</f>
        <v>#VALUE!</v>
      </c>
      <c r="W20" s="140" t="e">
        <f t="shared" si="0"/>
        <v>#VALUE!</v>
      </c>
      <c r="X20" s="140" t="e">
        <f t="shared" si="0"/>
        <v>#VALUE!</v>
      </c>
      <c r="Y20" s="140" t="e">
        <f t="shared" si="0"/>
        <v>#VALUE!</v>
      </c>
      <c r="Z20" s="140" t="e">
        <f t="shared" si="0"/>
        <v>#VALUE!</v>
      </c>
      <c r="AA20" s="141" t="e">
        <f t="shared" si="0"/>
        <v>#VALUE!</v>
      </c>
      <c r="AB20" s="142" t="e">
        <f>IF(AB19=1,"日",IF(AB19=2,"月",IF(AB19=3,"火",IF(AB19=4,"水",IF(AB19=5,"木",IF(AB19=6,"金","土"))))))</f>
        <v>#VALUE!</v>
      </c>
      <c r="AC20" s="140" t="e">
        <f t="shared" si="0"/>
        <v>#VALUE!</v>
      </c>
      <c r="AD20" s="140" t="e">
        <f t="shared" si="0"/>
        <v>#VALUE!</v>
      </c>
      <c r="AE20" s="140" t="e">
        <f t="shared" si="0"/>
        <v>#VALUE!</v>
      </c>
      <c r="AF20" s="140" t="e">
        <f t="shared" si="0"/>
        <v>#VALUE!</v>
      </c>
      <c r="AG20" s="140" t="e">
        <f t="shared" si="0"/>
        <v>#VALUE!</v>
      </c>
      <c r="AH20" s="141" t="e">
        <f t="shared" si="0"/>
        <v>#VALUE!</v>
      </c>
      <c r="AI20" s="142" t="e">
        <f>IF(AI19=1,"日",IF(AI19=2,"月",IF(AI19=3,"火",IF(AI19=4,"水",IF(AI19=5,"木",IF(AI19=6,"金","土"))))))</f>
        <v>#VALUE!</v>
      </c>
      <c r="AJ20" s="140" t="e">
        <f t="shared" si="0"/>
        <v>#VALUE!</v>
      </c>
      <c r="AK20" s="140" t="e">
        <f t="shared" si="0"/>
        <v>#VALUE!</v>
      </c>
      <c r="AL20" s="140" t="e">
        <f t="shared" si="0"/>
        <v>#VALUE!</v>
      </c>
      <c r="AM20" s="140" t="e">
        <f t="shared" si="0"/>
        <v>#VALUE!</v>
      </c>
      <c r="AN20" s="140" t="e">
        <f t="shared" si="0"/>
        <v>#VALUE!</v>
      </c>
      <c r="AO20" s="141" t="e">
        <f t="shared" si="0"/>
        <v>#VALUE!</v>
      </c>
      <c r="AP20" s="142" t="e">
        <f>IF(AP19=1,"日",IF(AP19=2,"月",IF(AP19=3,"火",IF(AP19=4,"水",IF(AP19=5,"木",IF(AP19=6,"金","土"))))))</f>
        <v>#VALUE!</v>
      </c>
      <c r="AQ20" s="140" t="e">
        <f t="shared" si="0"/>
        <v>#VALUE!</v>
      </c>
      <c r="AR20" s="140" t="e">
        <f t="shared" si="0"/>
        <v>#VALUE!</v>
      </c>
      <c r="AS20" s="140" t="e">
        <f t="shared" si="0"/>
        <v>#VALUE!</v>
      </c>
      <c r="AT20" s="140" t="e">
        <f t="shared" si="0"/>
        <v>#VALUE!</v>
      </c>
      <c r="AU20" s="140" t="e">
        <f t="shared" si="0"/>
        <v>#VALUE!</v>
      </c>
      <c r="AV20" s="141" t="e">
        <f t="shared" si="0"/>
        <v>#VALUE!</v>
      </c>
      <c r="AW20" s="140" t="str">
        <f>IF(AW19=1,"日",IF(AW19=2,"月",IF(AW19=3,"火",IF(AW19=4,"水",IF(AW19=5,"木",IF(AW19=6,"金",IF(AW19=0,"","土")))))))</f>
        <v/>
      </c>
      <c r="AX20" s="140" t="str">
        <f>IF(AX19=1,"日",IF(AX19=2,"月",IF(AX19=3,"火",IF(AX19=4,"水",IF(AX19=5,"木",IF(AX19=6,"金",IF(AX19=0,"","土")))))))</f>
        <v/>
      </c>
      <c r="AY20" s="140" t="str">
        <f>IF(AY19=1,"日",IF(AY19=2,"月",IF(AY19=3,"火",IF(AY19=4,"水",IF(AY19=5,"木",IF(AY19=6,"金",IF(AY19=0,"","土")))))))</f>
        <v/>
      </c>
      <c r="AZ20" s="651"/>
      <c r="BA20" s="652"/>
      <c r="BB20" s="657"/>
      <c r="BC20" s="658"/>
      <c r="BD20" s="629"/>
      <c r="BE20" s="630"/>
      <c r="BF20" s="630"/>
      <c r="BG20" s="630"/>
      <c r="BH20" s="631"/>
    </row>
    <row r="21" spans="2:60" ht="20.25" customHeight="1">
      <c r="B21" s="122"/>
      <c r="C21" s="691"/>
      <c r="D21" s="692"/>
      <c r="E21" s="693"/>
      <c r="F21" s="181"/>
      <c r="G21" s="182"/>
      <c r="H21" s="694"/>
      <c r="I21" s="695"/>
      <c r="J21" s="696"/>
      <c r="K21" s="696"/>
      <c r="L21" s="697"/>
      <c r="M21" s="698"/>
      <c r="N21" s="699"/>
      <c r="O21" s="700"/>
      <c r="P21" s="51" t="s">
        <v>18</v>
      </c>
      <c r="Q21" s="22"/>
      <c r="R21" s="22"/>
      <c r="S21" s="20"/>
      <c r="T21" s="52"/>
      <c r="U21" s="206"/>
      <c r="V21" s="206"/>
      <c r="W21" s="206"/>
      <c r="X21" s="206"/>
      <c r="Y21" s="206"/>
      <c r="Z21" s="206"/>
      <c r="AA21" s="207"/>
      <c r="AB21" s="208"/>
      <c r="AC21" s="206"/>
      <c r="AD21" s="206"/>
      <c r="AE21" s="206"/>
      <c r="AF21" s="206"/>
      <c r="AG21" s="206"/>
      <c r="AH21" s="207"/>
      <c r="AI21" s="208"/>
      <c r="AJ21" s="206"/>
      <c r="AK21" s="206"/>
      <c r="AL21" s="206"/>
      <c r="AM21" s="206"/>
      <c r="AN21" s="206"/>
      <c r="AO21" s="207"/>
      <c r="AP21" s="208"/>
      <c r="AQ21" s="206"/>
      <c r="AR21" s="206"/>
      <c r="AS21" s="206"/>
      <c r="AT21" s="206"/>
      <c r="AU21" s="206"/>
      <c r="AV21" s="207"/>
      <c r="AW21" s="208"/>
      <c r="AX21" s="206"/>
      <c r="AY21" s="206"/>
      <c r="AZ21" s="701"/>
      <c r="BA21" s="702"/>
      <c r="BB21" s="722"/>
      <c r="BC21" s="702"/>
      <c r="BD21" s="719"/>
      <c r="BE21" s="720"/>
      <c r="BF21" s="720"/>
      <c r="BG21" s="720"/>
      <c r="BH21" s="721"/>
    </row>
    <row r="22" spans="2:60" ht="20.25" customHeight="1">
      <c r="B22" s="125">
        <v>1</v>
      </c>
      <c r="C22" s="662"/>
      <c r="D22" s="663"/>
      <c r="E22" s="664"/>
      <c r="F22" s="178">
        <f>C21</f>
        <v>0</v>
      </c>
      <c r="G22" s="174"/>
      <c r="H22" s="669"/>
      <c r="I22" s="674"/>
      <c r="J22" s="675"/>
      <c r="K22" s="675"/>
      <c r="L22" s="676"/>
      <c r="M22" s="683"/>
      <c r="N22" s="684"/>
      <c r="O22" s="685"/>
      <c r="P22" s="23" t="s">
        <v>72</v>
      </c>
      <c r="Q22" s="24"/>
      <c r="R22" s="24"/>
      <c r="S22" s="19"/>
      <c r="T22" s="53"/>
      <c r="U22" s="209" t="str">
        <f>IF(U21="","",VLOOKUP(U21,'シフト記号表（勤務時間帯）'!$D$6:$X$47,21,FALSE))</f>
        <v/>
      </c>
      <c r="V22" s="210" t="str">
        <f>IF(V21="","",VLOOKUP(V21,'シフト記号表（勤務時間帯）'!$D$6:$X$47,21,FALSE))</f>
        <v/>
      </c>
      <c r="W22" s="210" t="str">
        <f>IF(W21="","",VLOOKUP(W21,'シフト記号表（勤務時間帯）'!$D$6:$X$47,21,FALSE))</f>
        <v/>
      </c>
      <c r="X22" s="210" t="str">
        <f>IF(X21="","",VLOOKUP(X21,'シフト記号表（勤務時間帯）'!$D$6:$X$47,21,FALSE))</f>
        <v/>
      </c>
      <c r="Y22" s="210" t="str">
        <f>IF(Y21="","",VLOOKUP(Y21,'シフト記号表（勤務時間帯）'!$D$6:$X$47,21,FALSE))</f>
        <v/>
      </c>
      <c r="Z22" s="210" t="str">
        <f>IF(Z21="","",VLOOKUP(Z21,'シフト記号表（勤務時間帯）'!$D$6:$X$47,21,FALSE))</f>
        <v/>
      </c>
      <c r="AA22" s="211" t="str">
        <f>IF(AA21="","",VLOOKUP(AA21,'シフト記号表（勤務時間帯）'!$D$6:$X$47,21,FALSE))</f>
        <v/>
      </c>
      <c r="AB22" s="209" t="str">
        <f>IF(AB21="","",VLOOKUP(AB21,'シフト記号表（勤務時間帯）'!$D$6:$X$47,21,FALSE))</f>
        <v/>
      </c>
      <c r="AC22" s="210" t="str">
        <f>IF(AC21="","",VLOOKUP(AC21,'シフト記号表（勤務時間帯）'!$D$6:$X$47,21,FALSE))</f>
        <v/>
      </c>
      <c r="AD22" s="210" t="str">
        <f>IF(AD21="","",VLOOKUP(AD21,'シフト記号表（勤務時間帯）'!$D$6:$X$47,21,FALSE))</f>
        <v/>
      </c>
      <c r="AE22" s="210" t="str">
        <f>IF(AE21="","",VLOOKUP(AE21,'シフト記号表（勤務時間帯）'!$D$6:$X$47,21,FALSE))</f>
        <v/>
      </c>
      <c r="AF22" s="210" t="str">
        <f>IF(AF21="","",VLOOKUP(AF21,'シフト記号表（勤務時間帯）'!$D$6:$X$47,21,FALSE))</f>
        <v/>
      </c>
      <c r="AG22" s="210" t="str">
        <f>IF(AG21="","",VLOOKUP(AG21,'シフト記号表（勤務時間帯）'!$D$6:$X$47,21,FALSE))</f>
        <v/>
      </c>
      <c r="AH22" s="211" t="str">
        <f>IF(AH21="","",VLOOKUP(AH21,'シフト記号表（勤務時間帯）'!$D$6:$X$47,21,FALSE))</f>
        <v/>
      </c>
      <c r="AI22" s="209" t="str">
        <f>IF(AI21="","",VLOOKUP(AI21,'シフト記号表（勤務時間帯）'!$D$6:$X$47,21,FALSE))</f>
        <v/>
      </c>
      <c r="AJ22" s="210" t="str">
        <f>IF(AJ21="","",VLOOKUP(AJ21,'シフト記号表（勤務時間帯）'!$D$6:$X$47,21,FALSE))</f>
        <v/>
      </c>
      <c r="AK22" s="210" t="str">
        <f>IF(AK21="","",VLOOKUP(AK21,'シフト記号表（勤務時間帯）'!$D$6:$X$47,21,FALSE))</f>
        <v/>
      </c>
      <c r="AL22" s="210" t="str">
        <f>IF(AL21="","",VLOOKUP(AL21,'シフト記号表（勤務時間帯）'!$D$6:$X$47,21,FALSE))</f>
        <v/>
      </c>
      <c r="AM22" s="210" t="str">
        <f>IF(AM21="","",VLOOKUP(AM21,'シフト記号表（勤務時間帯）'!$D$6:$X$47,21,FALSE))</f>
        <v/>
      </c>
      <c r="AN22" s="210" t="str">
        <f>IF(AN21="","",VLOOKUP(AN21,'シフト記号表（勤務時間帯）'!$D$6:$X$47,21,FALSE))</f>
        <v/>
      </c>
      <c r="AO22" s="211" t="str">
        <f>IF(AO21="","",VLOOKUP(AO21,'シフト記号表（勤務時間帯）'!$D$6:$X$47,21,FALSE))</f>
        <v/>
      </c>
      <c r="AP22" s="209" t="str">
        <f>IF(AP21="","",VLOOKUP(AP21,'シフト記号表（勤務時間帯）'!$D$6:$X$47,21,FALSE))</f>
        <v/>
      </c>
      <c r="AQ22" s="210" t="str">
        <f>IF(AQ21="","",VLOOKUP(AQ21,'シフト記号表（勤務時間帯）'!$D$6:$X$47,21,FALSE))</f>
        <v/>
      </c>
      <c r="AR22" s="210" t="str">
        <f>IF(AR21="","",VLOOKUP(AR21,'シフト記号表（勤務時間帯）'!$D$6:$X$47,21,FALSE))</f>
        <v/>
      </c>
      <c r="AS22" s="210" t="str">
        <f>IF(AS21="","",VLOOKUP(AS21,'シフト記号表（勤務時間帯）'!$D$6:$X$47,21,FALSE))</f>
        <v/>
      </c>
      <c r="AT22" s="210" t="str">
        <f>IF(AT21="","",VLOOKUP(AT21,'シフト記号表（勤務時間帯）'!$D$6:$X$47,21,FALSE))</f>
        <v/>
      </c>
      <c r="AU22" s="210" t="str">
        <f>IF(AU21="","",VLOOKUP(AU21,'シフト記号表（勤務時間帯）'!$D$6:$X$47,21,FALSE))</f>
        <v/>
      </c>
      <c r="AV22" s="211" t="str">
        <f>IF(AV21="","",VLOOKUP(AV21,'シフト記号表（勤務時間帯）'!$D$6:$X$47,21,FALSE))</f>
        <v/>
      </c>
      <c r="AW22" s="209" t="str">
        <f>IF(AW21="","",VLOOKUP(AW21,'シフト記号表（勤務時間帯）'!$D$6:$X$47,21,FALSE))</f>
        <v/>
      </c>
      <c r="AX22" s="210" t="str">
        <f>IF(AX21="","",VLOOKUP(AX21,'シフト記号表（勤務時間帯）'!$D$6:$X$47,21,FALSE))</f>
        <v/>
      </c>
      <c r="AY22" s="210" t="str">
        <f>IF(AY21="","",VLOOKUP(AY21,'シフト記号表（勤務時間帯）'!$D$6:$X$47,21,FALSE))</f>
        <v/>
      </c>
      <c r="AZ22" s="713">
        <f>IF($BC$3="４週",SUM(U22:AV22),IF($BC$3="暦月",SUM(U22:AY22),""))</f>
        <v>0</v>
      </c>
      <c r="BA22" s="714"/>
      <c r="BB22" s="715">
        <f>IF($BC$3="４週",AZ22/4,IF($BC$3="暦月",(AZ22/($BC$8/7)),""))</f>
        <v>0</v>
      </c>
      <c r="BC22" s="714"/>
      <c r="BD22" s="707"/>
      <c r="BE22" s="708"/>
      <c r="BF22" s="708"/>
      <c r="BG22" s="708"/>
      <c r="BH22" s="709"/>
    </row>
    <row r="23" spans="2:60" ht="20.25" customHeight="1">
      <c r="B23" s="127"/>
      <c r="C23" s="665"/>
      <c r="D23" s="666"/>
      <c r="E23" s="667"/>
      <c r="F23" s="179"/>
      <c r="G23" s="175">
        <f>C21</f>
        <v>0</v>
      </c>
      <c r="H23" s="670"/>
      <c r="I23" s="677"/>
      <c r="J23" s="678"/>
      <c r="K23" s="678"/>
      <c r="L23" s="679"/>
      <c r="M23" s="686"/>
      <c r="N23" s="687"/>
      <c r="O23" s="688"/>
      <c r="P23" s="25" t="s">
        <v>73</v>
      </c>
      <c r="Q23" s="26"/>
      <c r="R23" s="26"/>
      <c r="S23" s="17"/>
      <c r="T23" s="54"/>
      <c r="U23" s="212" t="str">
        <f>IF(U21="","",VLOOKUP(U21,'シフト記号表（勤務時間帯）'!$D$6:$Z$47,23,FALSE))</f>
        <v/>
      </c>
      <c r="V23" s="213" t="str">
        <f>IF(V21="","",VLOOKUP(V21,'シフト記号表（勤務時間帯）'!$D$6:$Z$47,23,FALSE))</f>
        <v/>
      </c>
      <c r="W23" s="213" t="str">
        <f>IF(W21="","",VLOOKUP(W21,'シフト記号表（勤務時間帯）'!$D$6:$Z$47,23,FALSE))</f>
        <v/>
      </c>
      <c r="X23" s="213" t="str">
        <f>IF(X21="","",VLOOKUP(X21,'シフト記号表（勤務時間帯）'!$D$6:$Z$47,23,FALSE))</f>
        <v/>
      </c>
      <c r="Y23" s="213" t="str">
        <f>IF(Y21="","",VLOOKUP(Y21,'シフト記号表（勤務時間帯）'!$D$6:$Z$47,23,FALSE))</f>
        <v/>
      </c>
      <c r="Z23" s="213" t="str">
        <f>IF(Z21="","",VLOOKUP(Z21,'シフト記号表（勤務時間帯）'!$D$6:$Z$47,23,FALSE))</f>
        <v/>
      </c>
      <c r="AA23" s="214" t="str">
        <f>IF(AA21="","",VLOOKUP(AA21,'シフト記号表（勤務時間帯）'!$D$6:$Z$47,23,FALSE))</f>
        <v/>
      </c>
      <c r="AB23" s="212" t="str">
        <f>IF(AB21="","",VLOOKUP(AB21,'シフト記号表（勤務時間帯）'!$D$6:$Z$47,23,FALSE))</f>
        <v/>
      </c>
      <c r="AC23" s="213" t="str">
        <f>IF(AC21="","",VLOOKUP(AC21,'シフト記号表（勤務時間帯）'!$D$6:$Z$47,23,FALSE))</f>
        <v/>
      </c>
      <c r="AD23" s="213" t="str">
        <f>IF(AD21="","",VLOOKUP(AD21,'シフト記号表（勤務時間帯）'!$D$6:$Z$47,23,FALSE))</f>
        <v/>
      </c>
      <c r="AE23" s="213" t="str">
        <f>IF(AE21="","",VLOOKUP(AE21,'シフト記号表（勤務時間帯）'!$D$6:$Z$47,23,FALSE))</f>
        <v/>
      </c>
      <c r="AF23" s="213" t="str">
        <f>IF(AF21="","",VLOOKUP(AF21,'シフト記号表（勤務時間帯）'!$D$6:$Z$47,23,FALSE))</f>
        <v/>
      </c>
      <c r="AG23" s="213" t="str">
        <f>IF(AG21="","",VLOOKUP(AG21,'シフト記号表（勤務時間帯）'!$D$6:$Z$47,23,FALSE))</f>
        <v/>
      </c>
      <c r="AH23" s="214" t="str">
        <f>IF(AH21="","",VLOOKUP(AH21,'シフト記号表（勤務時間帯）'!$D$6:$Z$47,23,FALSE))</f>
        <v/>
      </c>
      <c r="AI23" s="212" t="str">
        <f>IF(AI21="","",VLOOKUP(AI21,'シフト記号表（勤務時間帯）'!$D$6:$Z$47,23,FALSE))</f>
        <v/>
      </c>
      <c r="AJ23" s="213" t="str">
        <f>IF(AJ21="","",VLOOKUP(AJ21,'シフト記号表（勤務時間帯）'!$D$6:$Z$47,23,FALSE))</f>
        <v/>
      </c>
      <c r="AK23" s="213" t="str">
        <f>IF(AK21="","",VLOOKUP(AK21,'シフト記号表（勤務時間帯）'!$D$6:$Z$47,23,FALSE))</f>
        <v/>
      </c>
      <c r="AL23" s="213" t="str">
        <f>IF(AL21="","",VLOOKUP(AL21,'シフト記号表（勤務時間帯）'!$D$6:$Z$47,23,FALSE))</f>
        <v/>
      </c>
      <c r="AM23" s="213" t="str">
        <f>IF(AM21="","",VLOOKUP(AM21,'シフト記号表（勤務時間帯）'!$D$6:$Z$47,23,FALSE))</f>
        <v/>
      </c>
      <c r="AN23" s="213" t="str">
        <f>IF(AN21="","",VLOOKUP(AN21,'シフト記号表（勤務時間帯）'!$D$6:$Z$47,23,FALSE))</f>
        <v/>
      </c>
      <c r="AO23" s="214" t="str">
        <f>IF(AO21="","",VLOOKUP(AO21,'シフト記号表（勤務時間帯）'!$D$6:$Z$47,23,FALSE))</f>
        <v/>
      </c>
      <c r="AP23" s="212" t="str">
        <f>IF(AP21="","",VLOOKUP(AP21,'シフト記号表（勤務時間帯）'!$D$6:$Z$47,23,FALSE))</f>
        <v/>
      </c>
      <c r="AQ23" s="213" t="str">
        <f>IF(AQ21="","",VLOOKUP(AQ21,'シフト記号表（勤務時間帯）'!$D$6:$Z$47,23,FALSE))</f>
        <v/>
      </c>
      <c r="AR23" s="213" t="str">
        <f>IF(AR21="","",VLOOKUP(AR21,'シフト記号表（勤務時間帯）'!$D$6:$Z$47,23,FALSE))</f>
        <v/>
      </c>
      <c r="AS23" s="213" t="str">
        <f>IF(AS21="","",VLOOKUP(AS21,'シフト記号表（勤務時間帯）'!$D$6:$Z$47,23,FALSE))</f>
        <v/>
      </c>
      <c r="AT23" s="213" t="str">
        <f>IF(AT21="","",VLOOKUP(AT21,'シフト記号表（勤務時間帯）'!$D$6:$Z$47,23,FALSE))</f>
        <v/>
      </c>
      <c r="AU23" s="213" t="str">
        <f>IF(AU21="","",VLOOKUP(AU21,'シフト記号表（勤務時間帯）'!$D$6:$Z$47,23,FALSE))</f>
        <v/>
      </c>
      <c r="AV23" s="214" t="str">
        <f>IF(AV21="","",VLOOKUP(AV21,'シフト記号表（勤務時間帯）'!$D$6:$Z$47,23,FALSE))</f>
        <v/>
      </c>
      <c r="AW23" s="212" t="str">
        <f>IF(AW21="","",VLOOKUP(AW21,'シフト記号表（勤務時間帯）'!$D$6:$Z$47,23,FALSE))</f>
        <v/>
      </c>
      <c r="AX23" s="213" t="str">
        <f>IF(AX21="","",VLOOKUP(AX21,'シフト記号表（勤務時間帯）'!$D$6:$Z$47,23,FALSE))</f>
        <v/>
      </c>
      <c r="AY23" s="213" t="str">
        <f>IF(AY21="","",VLOOKUP(AY21,'シフト記号表（勤務時間帯）'!$D$6:$Z$47,23,FALSE))</f>
        <v/>
      </c>
      <c r="AZ23" s="716">
        <f>IF($BC$3="４週",SUM(U23:AV23),IF($BC$3="暦月",SUM(U23:AY23),""))</f>
        <v>0</v>
      </c>
      <c r="BA23" s="717"/>
      <c r="BB23" s="718">
        <f>IF($BC$3="４週",AZ23/4,IF($BC$3="暦月",(AZ23/($BC$8/7)),""))</f>
        <v>0</v>
      </c>
      <c r="BC23" s="717"/>
      <c r="BD23" s="710"/>
      <c r="BE23" s="711"/>
      <c r="BF23" s="711"/>
      <c r="BG23" s="711"/>
      <c r="BH23" s="712"/>
    </row>
    <row r="24" spans="2:60" ht="20.25" customHeight="1">
      <c r="B24" s="129"/>
      <c r="C24" s="659"/>
      <c r="D24" s="660"/>
      <c r="E24" s="661"/>
      <c r="F24" s="177"/>
      <c r="G24" s="173"/>
      <c r="H24" s="668"/>
      <c r="I24" s="671"/>
      <c r="J24" s="672"/>
      <c r="K24" s="672"/>
      <c r="L24" s="673"/>
      <c r="M24" s="680"/>
      <c r="N24" s="681"/>
      <c r="O24" s="682"/>
      <c r="P24" s="21" t="s">
        <v>18</v>
      </c>
      <c r="Q24" s="27"/>
      <c r="R24" s="27"/>
      <c r="S24" s="15"/>
      <c r="T24" s="55"/>
      <c r="U24" s="215"/>
      <c r="V24" s="216"/>
      <c r="W24" s="216"/>
      <c r="X24" s="216"/>
      <c r="Y24" s="216"/>
      <c r="Z24" s="216"/>
      <c r="AA24" s="217"/>
      <c r="AB24" s="215"/>
      <c r="AC24" s="216"/>
      <c r="AD24" s="216"/>
      <c r="AE24" s="216"/>
      <c r="AF24" s="216"/>
      <c r="AG24" s="216"/>
      <c r="AH24" s="217"/>
      <c r="AI24" s="215"/>
      <c r="AJ24" s="216"/>
      <c r="AK24" s="216"/>
      <c r="AL24" s="216"/>
      <c r="AM24" s="216"/>
      <c r="AN24" s="216"/>
      <c r="AO24" s="217"/>
      <c r="AP24" s="215"/>
      <c r="AQ24" s="216"/>
      <c r="AR24" s="216"/>
      <c r="AS24" s="216"/>
      <c r="AT24" s="216"/>
      <c r="AU24" s="216"/>
      <c r="AV24" s="217"/>
      <c r="AW24" s="215"/>
      <c r="AX24" s="216"/>
      <c r="AY24" s="216"/>
      <c r="AZ24" s="689"/>
      <c r="BA24" s="690"/>
      <c r="BB24" s="703"/>
      <c r="BC24" s="690"/>
      <c r="BD24" s="704"/>
      <c r="BE24" s="705"/>
      <c r="BF24" s="705"/>
      <c r="BG24" s="705"/>
      <c r="BH24" s="706"/>
    </row>
    <row r="25" spans="2:60" ht="20.25" customHeight="1">
      <c r="B25" s="125">
        <f>B22+1</f>
        <v>2</v>
      </c>
      <c r="C25" s="662"/>
      <c r="D25" s="663"/>
      <c r="E25" s="664"/>
      <c r="F25" s="178">
        <f>C24</f>
        <v>0</v>
      </c>
      <c r="G25" s="174"/>
      <c r="H25" s="669"/>
      <c r="I25" s="674"/>
      <c r="J25" s="675"/>
      <c r="K25" s="675"/>
      <c r="L25" s="676"/>
      <c r="M25" s="683"/>
      <c r="N25" s="684"/>
      <c r="O25" s="685"/>
      <c r="P25" s="23" t="s">
        <v>72</v>
      </c>
      <c r="Q25" s="24"/>
      <c r="R25" s="24"/>
      <c r="S25" s="19"/>
      <c r="T25" s="53"/>
      <c r="U25" s="209" t="str">
        <f>IF(U24="","",VLOOKUP(U24,'シフト記号表（勤務時間帯）'!$D$6:$X$47,21,FALSE))</f>
        <v/>
      </c>
      <c r="V25" s="210" t="str">
        <f>IF(V24="","",VLOOKUP(V24,'シフト記号表（勤務時間帯）'!$D$6:$X$47,21,FALSE))</f>
        <v/>
      </c>
      <c r="W25" s="210" t="str">
        <f>IF(W24="","",VLOOKUP(W24,'シフト記号表（勤務時間帯）'!$D$6:$X$47,21,FALSE))</f>
        <v/>
      </c>
      <c r="X25" s="210" t="str">
        <f>IF(X24="","",VLOOKUP(X24,'シフト記号表（勤務時間帯）'!$D$6:$X$47,21,FALSE))</f>
        <v/>
      </c>
      <c r="Y25" s="210" t="str">
        <f>IF(Y24="","",VLOOKUP(Y24,'シフト記号表（勤務時間帯）'!$D$6:$X$47,21,FALSE))</f>
        <v/>
      </c>
      <c r="Z25" s="210" t="str">
        <f>IF(Z24="","",VLOOKUP(Z24,'シフト記号表（勤務時間帯）'!$D$6:$X$47,21,FALSE))</f>
        <v/>
      </c>
      <c r="AA25" s="211" t="str">
        <f>IF(AA24="","",VLOOKUP(AA24,'シフト記号表（勤務時間帯）'!$D$6:$X$47,21,FALSE))</f>
        <v/>
      </c>
      <c r="AB25" s="209" t="str">
        <f>IF(AB24="","",VLOOKUP(AB24,'シフト記号表（勤務時間帯）'!$D$6:$X$47,21,FALSE))</f>
        <v/>
      </c>
      <c r="AC25" s="210" t="str">
        <f>IF(AC24="","",VLOOKUP(AC24,'シフト記号表（勤務時間帯）'!$D$6:$X$47,21,FALSE))</f>
        <v/>
      </c>
      <c r="AD25" s="210" t="str">
        <f>IF(AD24="","",VLOOKUP(AD24,'シフト記号表（勤務時間帯）'!$D$6:$X$47,21,FALSE))</f>
        <v/>
      </c>
      <c r="AE25" s="210" t="str">
        <f>IF(AE24="","",VLOOKUP(AE24,'シフト記号表（勤務時間帯）'!$D$6:$X$47,21,FALSE))</f>
        <v/>
      </c>
      <c r="AF25" s="210" t="str">
        <f>IF(AF24="","",VLOOKUP(AF24,'シフト記号表（勤務時間帯）'!$D$6:$X$47,21,FALSE))</f>
        <v/>
      </c>
      <c r="AG25" s="210" t="str">
        <f>IF(AG24="","",VLOOKUP(AG24,'シフト記号表（勤務時間帯）'!$D$6:$X$47,21,FALSE))</f>
        <v/>
      </c>
      <c r="AH25" s="211" t="str">
        <f>IF(AH24="","",VLOOKUP(AH24,'シフト記号表（勤務時間帯）'!$D$6:$X$47,21,FALSE))</f>
        <v/>
      </c>
      <c r="AI25" s="209" t="str">
        <f>IF(AI24="","",VLOOKUP(AI24,'シフト記号表（勤務時間帯）'!$D$6:$X$47,21,FALSE))</f>
        <v/>
      </c>
      <c r="AJ25" s="210" t="str">
        <f>IF(AJ24="","",VLOOKUP(AJ24,'シフト記号表（勤務時間帯）'!$D$6:$X$47,21,FALSE))</f>
        <v/>
      </c>
      <c r="AK25" s="210" t="str">
        <f>IF(AK24="","",VLOOKUP(AK24,'シフト記号表（勤務時間帯）'!$D$6:$X$47,21,FALSE))</f>
        <v/>
      </c>
      <c r="AL25" s="210" t="str">
        <f>IF(AL24="","",VLOOKUP(AL24,'シフト記号表（勤務時間帯）'!$D$6:$X$47,21,FALSE))</f>
        <v/>
      </c>
      <c r="AM25" s="210" t="str">
        <f>IF(AM24="","",VLOOKUP(AM24,'シフト記号表（勤務時間帯）'!$D$6:$X$47,21,FALSE))</f>
        <v/>
      </c>
      <c r="AN25" s="210" t="str">
        <f>IF(AN24="","",VLOOKUP(AN24,'シフト記号表（勤務時間帯）'!$D$6:$X$47,21,FALSE))</f>
        <v/>
      </c>
      <c r="AO25" s="211" t="str">
        <f>IF(AO24="","",VLOOKUP(AO24,'シフト記号表（勤務時間帯）'!$D$6:$X$47,21,FALSE))</f>
        <v/>
      </c>
      <c r="AP25" s="209" t="str">
        <f>IF(AP24="","",VLOOKUP(AP24,'シフト記号表（勤務時間帯）'!$D$6:$X$47,21,FALSE))</f>
        <v/>
      </c>
      <c r="AQ25" s="210" t="str">
        <f>IF(AQ24="","",VLOOKUP(AQ24,'シフト記号表（勤務時間帯）'!$D$6:$X$47,21,FALSE))</f>
        <v/>
      </c>
      <c r="AR25" s="210" t="str">
        <f>IF(AR24="","",VLOOKUP(AR24,'シフト記号表（勤務時間帯）'!$D$6:$X$47,21,FALSE))</f>
        <v/>
      </c>
      <c r="AS25" s="210" t="str">
        <f>IF(AS24="","",VLOOKUP(AS24,'シフト記号表（勤務時間帯）'!$D$6:$X$47,21,FALSE))</f>
        <v/>
      </c>
      <c r="AT25" s="210" t="str">
        <f>IF(AT24="","",VLOOKUP(AT24,'シフト記号表（勤務時間帯）'!$D$6:$X$47,21,FALSE))</f>
        <v/>
      </c>
      <c r="AU25" s="210" t="str">
        <f>IF(AU24="","",VLOOKUP(AU24,'シフト記号表（勤務時間帯）'!$D$6:$X$47,21,FALSE))</f>
        <v/>
      </c>
      <c r="AV25" s="211" t="str">
        <f>IF(AV24="","",VLOOKUP(AV24,'シフト記号表（勤務時間帯）'!$D$6:$X$47,21,FALSE))</f>
        <v/>
      </c>
      <c r="AW25" s="209" t="str">
        <f>IF(AW24="","",VLOOKUP(AW24,'シフト記号表（勤務時間帯）'!$D$6:$X$47,21,FALSE))</f>
        <v/>
      </c>
      <c r="AX25" s="210" t="str">
        <f>IF(AX24="","",VLOOKUP(AX24,'シフト記号表（勤務時間帯）'!$D$6:$X$47,21,FALSE))</f>
        <v/>
      </c>
      <c r="AY25" s="210" t="str">
        <f>IF(AY24="","",VLOOKUP(AY24,'シフト記号表（勤務時間帯）'!$D$6:$X$47,21,FALSE))</f>
        <v/>
      </c>
      <c r="AZ25" s="713">
        <f>IF($BC$3="４週",SUM(U25:AV25),IF($BC$3="暦月",SUM(U25:AY25),""))</f>
        <v>0</v>
      </c>
      <c r="BA25" s="714"/>
      <c r="BB25" s="715">
        <f>IF($BC$3="４週",AZ25/4,IF($BC$3="暦月",(AZ25/($BC$8/7)),""))</f>
        <v>0</v>
      </c>
      <c r="BC25" s="714"/>
      <c r="BD25" s="707"/>
      <c r="BE25" s="708"/>
      <c r="BF25" s="708"/>
      <c r="BG25" s="708"/>
      <c r="BH25" s="709"/>
    </row>
    <row r="26" spans="2:60" ht="20.25" customHeight="1">
      <c r="B26" s="127"/>
      <c r="C26" s="665"/>
      <c r="D26" s="666"/>
      <c r="E26" s="667"/>
      <c r="F26" s="179"/>
      <c r="G26" s="175">
        <f>C24</f>
        <v>0</v>
      </c>
      <c r="H26" s="670"/>
      <c r="I26" s="677"/>
      <c r="J26" s="678"/>
      <c r="K26" s="678"/>
      <c r="L26" s="679"/>
      <c r="M26" s="686"/>
      <c r="N26" s="687"/>
      <c r="O26" s="688"/>
      <c r="P26" s="25" t="s">
        <v>73</v>
      </c>
      <c r="Q26" s="26"/>
      <c r="R26" s="26"/>
      <c r="S26" s="17"/>
      <c r="T26" s="54"/>
      <c r="U26" s="212" t="str">
        <f>IF(U24="","",VLOOKUP(U24,'シフト記号表（勤務時間帯）'!$D$6:$Z$47,23,FALSE))</f>
        <v/>
      </c>
      <c r="V26" s="213" t="str">
        <f>IF(V24="","",VLOOKUP(V24,'シフト記号表（勤務時間帯）'!$D$6:$Z$47,23,FALSE))</f>
        <v/>
      </c>
      <c r="W26" s="213" t="str">
        <f>IF(W24="","",VLOOKUP(W24,'シフト記号表（勤務時間帯）'!$D$6:$Z$47,23,FALSE))</f>
        <v/>
      </c>
      <c r="X26" s="213" t="str">
        <f>IF(X24="","",VLOOKUP(X24,'シフト記号表（勤務時間帯）'!$D$6:$Z$47,23,FALSE))</f>
        <v/>
      </c>
      <c r="Y26" s="213" t="str">
        <f>IF(Y24="","",VLOOKUP(Y24,'シフト記号表（勤務時間帯）'!$D$6:$Z$47,23,FALSE))</f>
        <v/>
      </c>
      <c r="Z26" s="213" t="str">
        <f>IF(Z24="","",VLOOKUP(Z24,'シフト記号表（勤務時間帯）'!$D$6:$Z$47,23,FALSE))</f>
        <v/>
      </c>
      <c r="AA26" s="214" t="str">
        <f>IF(AA24="","",VLOOKUP(AA24,'シフト記号表（勤務時間帯）'!$D$6:$Z$47,23,FALSE))</f>
        <v/>
      </c>
      <c r="AB26" s="212" t="str">
        <f>IF(AB24="","",VLOOKUP(AB24,'シフト記号表（勤務時間帯）'!$D$6:$Z$47,23,FALSE))</f>
        <v/>
      </c>
      <c r="AC26" s="213" t="str">
        <f>IF(AC24="","",VLOOKUP(AC24,'シフト記号表（勤務時間帯）'!$D$6:$Z$47,23,FALSE))</f>
        <v/>
      </c>
      <c r="AD26" s="213" t="str">
        <f>IF(AD24="","",VLOOKUP(AD24,'シフト記号表（勤務時間帯）'!$D$6:$Z$47,23,FALSE))</f>
        <v/>
      </c>
      <c r="AE26" s="213" t="str">
        <f>IF(AE24="","",VLOOKUP(AE24,'シフト記号表（勤務時間帯）'!$D$6:$Z$47,23,FALSE))</f>
        <v/>
      </c>
      <c r="AF26" s="213" t="str">
        <f>IF(AF24="","",VLOOKUP(AF24,'シフト記号表（勤務時間帯）'!$D$6:$Z$47,23,FALSE))</f>
        <v/>
      </c>
      <c r="AG26" s="213" t="str">
        <f>IF(AG24="","",VLOOKUP(AG24,'シフト記号表（勤務時間帯）'!$D$6:$Z$47,23,FALSE))</f>
        <v/>
      </c>
      <c r="AH26" s="214" t="str">
        <f>IF(AH24="","",VLOOKUP(AH24,'シフト記号表（勤務時間帯）'!$D$6:$Z$47,23,FALSE))</f>
        <v/>
      </c>
      <c r="AI26" s="212" t="str">
        <f>IF(AI24="","",VLOOKUP(AI24,'シフト記号表（勤務時間帯）'!$D$6:$Z$47,23,FALSE))</f>
        <v/>
      </c>
      <c r="AJ26" s="213" t="str">
        <f>IF(AJ24="","",VLOOKUP(AJ24,'シフト記号表（勤務時間帯）'!$D$6:$Z$47,23,FALSE))</f>
        <v/>
      </c>
      <c r="AK26" s="213" t="str">
        <f>IF(AK24="","",VLOOKUP(AK24,'シフト記号表（勤務時間帯）'!$D$6:$Z$47,23,FALSE))</f>
        <v/>
      </c>
      <c r="AL26" s="213" t="str">
        <f>IF(AL24="","",VLOOKUP(AL24,'シフト記号表（勤務時間帯）'!$D$6:$Z$47,23,FALSE))</f>
        <v/>
      </c>
      <c r="AM26" s="213" t="str">
        <f>IF(AM24="","",VLOOKUP(AM24,'シフト記号表（勤務時間帯）'!$D$6:$Z$47,23,FALSE))</f>
        <v/>
      </c>
      <c r="AN26" s="213" t="str">
        <f>IF(AN24="","",VLOOKUP(AN24,'シフト記号表（勤務時間帯）'!$D$6:$Z$47,23,FALSE))</f>
        <v/>
      </c>
      <c r="AO26" s="214" t="str">
        <f>IF(AO24="","",VLOOKUP(AO24,'シフト記号表（勤務時間帯）'!$D$6:$Z$47,23,FALSE))</f>
        <v/>
      </c>
      <c r="AP26" s="212" t="str">
        <f>IF(AP24="","",VLOOKUP(AP24,'シフト記号表（勤務時間帯）'!$D$6:$Z$47,23,FALSE))</f>
        <v/>
      </c>
      <c r="AQ26" s="213" t="str">
        <f>IF(AQ24="","",VLOOKUP(AQ24,'シフト記号表（勤務時間帯）'!$D$6:$Z$47,23,FALSE))</f>
        <v/>
      </c>
      <c r="AR26" s="213" t="str">
        <f>IF(AR24="","",VLOOKUP(AR24,'シフト記号表（勤務時間帯）'!$D$6:$Z$47,23,FALSE))</f>
        <v/>
      </c>
      <c r="AS26" s="213" t="str">
        <f>IF(AS24="","",VLOOKUP(AS24,'シフト記号表（勤務時間帯）'!$D$6:$Z$47,23,FALSE))</f>
        <v/>
      </c>
      <c r="AT26" s="213" t="str">
        <f>IF(AT24="","",VLOOKUP(AT24,'シフト記号表（勤務時間帯）'!$D$6:$Z$47,23,FALSE))</f>
        <v/>
      </c>
      <c r="AU26" s="213" t="str">
        <f>IF(AU24="","",VLOOKUP(AU24,'シフト記号表（勤務時間帯）'!$D$6:$Z$47,23,FALSE))</f>
        <v/>
      </c>
      <c r="AV26" s="214" t="str">
        <f>IF(AV24="","",VLOOKUP(AV24,'シフト記号表（勤務時間帯）'!$D$6:$Z$47,23,FALSE))</f>
        <v/>
      </c>
      <c r="AW26" s="212" t="str">
        <f>IF(AW24="","",VLOOKUP(AW24,'シフト記号表（勤務時間帯）'!$D$6:$Z$47,23,FALSE))</f>
        <v/>
      </c>
      <c r="AX26" s="213" t="str">
        <f>IF(AX24="","",VLOOKUP(AX24,'シフト記号表（勤務時間帯）'!$D$6:$Z$47,23,FALSE))</f>
        <v/>
      </c>
      <c r="AY26" s="213" t="str">
        <f>IF(AY24="","",VLOOKUP(AY24,'シフト記号表（勤務時間帯）'!$D$6:$Z$47,23,FALSE))</f>
        <v/>
      </c>
      <c r="AZ26" s="716">
        <f>IF($BC$3="４週",SUM(U26:AV26),IF($BC$3="暦月",SUM(U26:AY26),""))</f>
        <v>0</v>
      </c>
      <c r="BA26" s="717"/>
      <c r="BB26" s="718">
        <f>IF($BC$3="４週",AZ26/4,IF($BC$3="暦月",(AZ26/($BC$8/7)),""))</f>
        <v>0</v>
      </c>
      <c r="BC26" s="717"/>
      <c r="BD26" s="710"/>
      <c r="BE26" s="711"/>
      <c r="BF26" s="711"/>
      <c r="BG26" s="711"/>
      <c r="BH26" s="712"/>
    </row>
    <row r="27" spans="2:60" ht="20.25" customHeight="1">
      <c r="B27" s="129"/>
      <c r="C27" s="659"/>
      <c r="D27" s="660"/>
      <c r="E27" s="661"/>
      <c r="F27" s="178"/>
      <c r="G27" s="174"/>
      <c r="H27" s="723"/>
      <c r="I27" s="671"/>
      <c r="J27" s="672"/>
      <c r="K27" s="672"/>
      <c r="L27" s="673"/>
      <c r="M27" s="680"/>
      <c r="N27" s="681"/>
      <c r="O27" s="682"/>
      <c r="P27" s="21" t="s">
        <v>18</v>
      </c>
      <c r="Q27" s="27"/>
      <c r="R27" s="27"/>
      <c r="S27" s="15"/>
      <c r="T27" s="55"/>
      <c r="U27" s="215"/>
      <c r="V27" s="216"/>
      <c r="W27" s="216"/>
      <c r="X27" s="216"/>
      <c r="Y27" s="216"/>
      <c r="Z27" s="216"/>
      <c r="AA27" s="217"/>
      <c r="AB27" s="215"/>
      <c r="AC27" s="216"/>
      <c r="AD27" s="216"/>
      <c r="AE27" s="216"/>
      <c r="AF27" s="216"/>
      <c r="AG27" s="216"/>
      <c r="AH27" s="217"/>
      <c r="AI27" s="215"/>
      <c r="AJ27" s="216"/>
      <c r="AK27" s="216"/>
      <c r="AL27" s="216"/>
      <c r="AM27" s="216"/>
      <c r="AN27" s="216"/>
      <c r="AO27" s="217"/>
      <c r="AP27" s="215"/>
      <c r="AQ27" s="216"/>
      <c r="AR27" s="216"/>
      <c r="AS27" s="216"/>
      <c r="AT27" s="216"/>
      <c r="AU27" s="216"/>
      <c r="AV27" s="217"/>
      <c r="AW27" s="215"/>
      <c r="AX27" s="216"/>
      <c r="AY27" s="216"/>
      <c r="AZ27" s="689"/>
      <c r="BA27" s="690"/>
      <c r="BB27" s="703"/>
      <c r="BC27" s="690"/>
      <c r="BD27" s="704"/>
      <c r="BE27" s="705"/>
      <c r="BF27" s="705"/>
      <c r="BG27" s="705"/>
      <c r="BH27" s="706"/>
    </row>
    <row r="28" spans="2:60" ht="20.25" customHeight="1">
      <c r="B28" s="125">
        <f>B25+1</f>
        <v>3</v>
      </c>
      <c r="C28" s="662"/>
      <c r="D28" s="663"/>
      <c r="E28" s="664"/>
      <c r="F28" s="178">
        <f>C27</f>
        <v>0</v>
      </c>
      <c r="G28" s="174"/>
      <c r="H28" s="669"/>
      <c r="I28" s="674"/>
      <c r="J28" s="675"/>
      <c r="K28" s="675"/>
      <c r="L28" s="676"/>
      <c r="M28" s="683"/>
      <c r="N28" s="684"/>
      <c r="O28" s="685"/>
      <c r="P28" s="23" t="s">
        <v>72</v>
      </c>
      <c r="Q28" s="24"/>
      <c r="R28" s="24"/>
      <c r="S28" s="19"/>
      <c r="T28" s="53"/>
      <c r="U28" s="209" t="str">
        <f>IF(U27="","",VLOOKUP(U27,'シフト記号表（勤務時間帯）'!$D$6:$X$47,21,FALSE))</f>
        <v/>
      </c>
      <c r="V28" s="210" t="str">
        <f>IF(V27="","",VLOOKUP(V27,'シフト記号表（勤務時間帯）'!$D$6:$X$47,21,FALSE))</f>
        <v/>
      </c>
      <c r="W28" s="210" t="str">
        <f>IF(W27="","",VLOOKUP(W27,'シフト記号表（勤務時間帯）'!$D$6:$X$47,21,FALSE))</f>
        <v/>
      </c>
      <c r="X28" s="210" t="str">
        <f>IF(X27="","",VLOOKUP(X27,'シフト記号表（勤務時間帯）'!$D$6:$X$47,21,FALSE))</f>
        <v/>
      </c>
      <c r="Y28" s="210" t="str">
        <f>IF(Y27="","",VLOOKUP(Y27,'シフト記号表（勤務時間帯）'!$D$6:$X$47,21,FALSE))</f>
        <v/>
      </c>
      <c r="Z28" s="210" t="str">
        <f>IF(Z27="","",VLOOKUP(Z27,'シフト記号表（勤務時間帯）'!$D$6:$X$47,21,FALSE))</f>
        <v/>
      </c>
      <c r="AA28" s="211" t="str">
        <f>IF(AA27="","",VLOOKUP(AA27,'シフト記号表（勤務時間帯）'!$D$6:$X$47,21,FALSE))</f>
        <v/>
      </c>
      <c r="AB28" s="209" t="str">
        <f>IF(AB27="","",VLOOKUP(AB27,'シフト記号表（勤務時間帯）'!$D$6:$X$47,21,FALSE))</f>
        <v/>
      </c>
      <c r="AC28" s="210" t="str">
        <f>IF(AC27="","",VLOOKUP(AC27,'シフト記号表（勤務時間帯）'!$D$6:$X$47,21,FALSE))</f>
        <v/>
      </c>
      <c r="AD28" s="210" t="str">
        <f>IF(AD27="","",VLOOKUP(AD27,'シフト記号表（勤務時間帯）'!$D$6:$X$47,21,FALSE))</f>
        <v/>
      </c>
      <c r="AE28" s="210" t="str">
        <f>IF(AE27="","",VLOOKUP(AE27,'シフト記号表（勤務時間帯）'!$D$6:$X$47,21,FALSE))</f>
        <v/>
      </c>
      <c r="AF28" s="210" t="str">
        <f>IF(AF27="","",VLOOKUP(AF27,'シフト記号表（勤務時間帯）'!$D$6:$X$47,21,FALSE))</f>
        <v/>
      </c>
      <c r="AG28" s="210" t="str">
        <f>IF(AG27="","",VLOOKUP(AG27,'シフト記号表（勤務時間帯）'!$D$6:$X$47,21,FALSE))</f>
        <v/>
      </c>
      <c r="AH28" s="211" t="str">
        <f>IF(AH27="","",VLOOKUP(AH27,'シフト記号表（勤務時間帯）'!$D$6:$X$47,21,FALSE))</f>
        <v/>
      </c>
      <c r="AI28" s="209" t="str">
        <f>IF(AI27="","",VLOOKUP(AI27,'シフト記号表（勤務時間帯）'!$D$6:$X$47,21,FALSE))</f>
        <v/>
      </c>
      <c r="AJ28" s="210" t="str">
        <f>IF(AJ27="","",VLOOKUP(AJ27,'シフト記号表（勤務時間帯）'!$D$6:$X$47,21,FALSE))</f>
        <v/>
      </c>
      <c r="AK28" s="210" t="str">
        <f>IF(AK27="","",VLOOKUP(AK27,'シフト記号表（勤務時間帯）'!$D$6:$X$47,21,FALSE))</f>
        <v/>
      </c>
      <c r="AL28" s="210" t="str">
        <f>IF(AL27="","",VLOOKUP(AL27,'シフト記号表（勤務時間帯）'!$D$6:$X$47,21,FALSE))</f>
        <v/>
      </c>
      <c r="AM28" s="210" t="str">
        <f>IF(AM27="","",VLOOKUP(AM27,'シフト記号表（勤務時間帯）'!$D$6:$X$47,21,FALSE))</f>
        <v/>
      </c>
      <c r="AN28" s="210" t="str">
        <f>IF(AN27="","",VLOOKUP(AN27,'シフト記号表（勤務時間帯）'!$D$6:$X$47,21,FALSE))</f>
        <v/>
      </c>
      <c r="AO28" s="211" t="str">
        <f>IF(AO27="","",VLOOKUP(AO27,'シフト記号表（勤務時間帯）'!$D$6:$X$47,21,FALSE))</f>
        <v/>
      </c>
      <c r="AP28" s="209" t="str">
        <f>IF(AP27="","",VLOOKUP(AP27,'シフト記号表（勤務時間帯）'!$D$6:$X$47,21,FALSE))</f>
        <v/>
      </c>
      <c r="AQ28" s="210" t="str">
        <f>IF(AQ27="","",VLOOKUP(AQ27,'シフト記号表（勤務時間帯）'!$D$6:$X$47,21,FALSE))</f>
        <v/>
      </c>
      <c r="AR28" s="210" t="str">
        <f>IF(AR27="","",VLOOKUP(AR27,'シフト記号表（勤務時間帯）'!$D$6:$X$47,21,FALSE))</f>
        <v/>
      </c>
      <c r="AS28" s="210" t="str">
        <f>IF(AS27="","",VLOOKUP(AS27,'シフト記号表（勤務時間帯）'!$D$6:$X$47,21,FALSE))</f>
        <v/>
      </c>
      <c r="AT28" s="210" t="str">
        <f>IF(AT27="","",VLOOKUP(AT27,'シフト記号表（勤務時間帯）'!$D$6:$X$47,21,FALSE))</f>
        <v/>
      </c>
      <c r="AU28" s="210" t="str">
        <f>IF(AU27="","",VLOOKUP(AU27,'シフト記号表（勤務時間帯）'!$D$6:$X$47,21,FALSE))</f>
        <v/>
      </c>
      <c r="AV28" s="211" t="str">
        <f>IF(AV27="","",VLOOKUP(AV27,'シフト記号表（勤務時間帯）'!$D$6:$X$47,21,FALSE))</f>
        <v/>
      </c>
      <c r="AW28" s="209" t="str">
        <f>IF(AW27="","",VLOOKUP(AW27,'シフト記号表（勤務時間帯）'!$D$6:$X$47,21,FALSE))</f>
        <v/>
      </c>
      <c r="AX28" s="210" t="str">
        <f>IF(AX27="","",VLOOKUP(AX27,'シフト記号表（勤務時間帯）'!$D$6:$X$47,21,FALSE))</f>
        <v/>
      </c>
      <c r="AY28" s="210" t="str">
        <f>IF(AY27="","",VLOOKUP(AY27,'シフト記号表（勤務時間帯）'!$D$6:$X$47,21,FALSE))</f>
        <v/>
      </c>
      <c r="AZ28" s="713">
        <f>IF($BC$3="４週",SUM(U28:AV28),IF($BC$3="暦月",SUM(U28:AY28),""))</f>
        <v>0</v>
      </c>
      <c r="BA28" s="714"/>
      <c r="BB28" s="715">
        <f>IF($BC$3="４週",AZ28/4,IF($BC$3="暦月",(AZ28/($BC$8/7)),""))</f>
        <v>0</v>
      </c>
      <c r="BC28" s="714"/>
      <c r="BD28" s="707"/>
      <c r="BE28" s="708"/>
      <c r="BF28" s="708"/>
      <c r="BG28" s="708"/>
      <c r="BH28" s="709"/>
    </row>
    <row r="29" spans="2:60" ht="20.25" customHeight="1">
      <c r="B29" s="127"/>
      <c r="C29" s="665"/>
      <c r="D29" s="666"/>
      <c r="E29" s="667"/>
      <c r="F29" s="179"/>
      <c r="G29" s="175">
        <f>C27</f>
        <v>0</v>
      </c>
      <c r="H29" s="670"/>
      <c r="I29" s="677"/>
      <c r="J29" s="678"/>
      <c r="K29" s="678"/>
      <c r="L29" s="679"/>
      <c r="M29" s="686"/>
      <c r="N29" s="687"/>
      <c r="O29" s="688"/>
      <c r="P29" s="25" t="s">
        <v>73</v>
      </c>
      <c r="Q29" s="28"/>
      <c r="R29" s="28"/>
      <c r="S29" s="16"/>
      <c r="T29" s="56"/>
      <c r="U29" s="212" t="str">
        <f>IF(U27="","",VLOOKUP(U27,'シフト記号表（勤務時間帯）'!$D$6:$Z$47,23,FALSE))</f>
        <v/>
      </c>
      <c r="V29" s="213" t="str">
        <f>IF(V27="","",VLOOKUP(V27,'シフト記号表（勤務時間帯）'!$D$6:$Z$47,23,FALSE))</f>
        <v/>
      </c>
      <c r="W29" s="213" t="str">
        <f>IF(W27="","",VLOOKUP(W27,'シフト記号表（勤務時間帯）'!$D$6:$Z$47,23,FALSE))</f>
        <v/>
      </c>
      <c r="X29" s="213" t="str">
        <f>IF(X27="","",VLOOKUP(X27,'シフト記号表（勤務時間帯）'!$D$6:$Z$47,23,FALSE))</f>
        <v/>
      </c>
      <c r="Y29" s="213" t="str">
        <f>IF(Y27="","",VLOOKUP(Y27,'シフト記号表（勤務時間帯）'!$D$6:$Z$47,23,FALSE))</f>
        <v/>
      </c>
      <c r="Z29" s="213" t="str">
        <f>IF(Z27="","",VLOOKUP(Z27,'シフト記号表（勤務時間帯）'!$D$6:$Z$47,23,FALSE))</f>
        <v/>
      </c>
      <c r="AA29" s="214" t="str">
        <f>IF(AA27="","",VLOOKUP(AA27,'シフト記号表（勤務時間帯）'!$D$6:$Z$47,23,FALSE))</f>
        <v/>
      </c>
      <c r="AB29" s="212" t="str">
        <f>IF(AB27="","",VLOOKUP(AB27,'シフト記号表（勤務時間帯）'!$D$6:$Z$47,23,FALSE))</f>
        <v/>
      </c>
      <c r="AC29" s="213" t="str">
        <f>IF(AC27="","",VLOOKUP(AC27,'シフト記号表（勤務時間帯）'!$D$6:$Z$47,23,FALSE))</f>
        <v/>
      </c>
      <c r="AD29" s="213" t="str">
        <f>IF(AD27="","",VLOOKUP(AD27,'シフト記号表（勤務時間帯）'!$D$6:$Z$47,23,FALSE))</f>
        <v/>
      </c>
      <c r="AE29" s="213" t="str">
        <f>IF(AE27="","",VLOOKUP(AE27,'シフト記号表（勤務時間帯）'!$D$6:$Z$47,23,FALSE))</f>
        <v/>
      </c>
      <c r="AF29" s="213" t="str">
        <f>IF(AF27="","",VLOOKUP(AF27,'シフト記号表（勤務時間帯）'!$D$6:$Z$47,23,FALSE))</f>
        <v/>
      </c>
      <c r="AG29" s="213" t="str">
        <f>IF(AG27="","",VLOOKUP(AG27,'シフト記号表（勤務時間帯）'!$D$6:$Z$47,23,FALSE))</f>
        <v/>
      </c>
      <c r="AH29" s="214" t="str">
        <f>IF(AH27="","",VLOOKUP(AH27,'シフト記号表（勤務時間帯）'!$D$6:$Z$47,23,FALSE))</f>
        <v/>
      </c>
      <c r="AI29" s="212" t="str">
        <f>IF(AI27="","",VLOOKUP(AI27,'シフト記号表（勤務時間帯）'!$D$6:$Z$47,23,FALSE))</f>
        <v/>
      </c>
      <c r="AJ29" s="213" t="str">
        <f>IF(AJ27="","",VLOOKUP(AJ27,'シフト記号表（勤務時間帯）'!$D$6:$Z$47,23,FALSE))</f>
        <v/>
      </c>
      <c r="AK29" s="213" t="str">
        <f>IF(AK27="","",VLOOKUP(AK27,'シフト記号表（勤務時間帯）'!$D$6:$Z$47,23,FALSE))</f>
        <v/>
      </c>
      <c r="AL29" s="213" t="str">
        <f>IF(AL27="","",VLOOKUP(AL27,'シフト記号表（勤務時間帯）'!$D$6:$Z$47,23,FALSE))</f>
        <v/>
      </c>
      <c r="AM29" s="213" t="str">
        <f>IF(AM27="","",VLOOKUP(AM27,'シフト記号表（勤務時間帯）'!$D$6:$Z$47,23,FALSE))</f>
        <v/>
      </c>
      <c r="AN29" s="213" t="str">
        <f>IF(AN27="","",VLOOKUP(AN27,'シフト記号表（勤務時間帯）'!$D$6:$Z$47,23,FALSE))</f>
        <v/>
      </c>
      <c r="AO29" s="214" t="str">
        <f>IF(AO27="","",VLOOKUP(AO27,'シフト記号表（勤務時間帯）'!$D$6:$Z$47,23,FALSE))</f>
        <v/>
      </c>
      <c r="AP29" s="212" t="str">
        <f>IF(AP27="","",VLOOKUP(AP27,'シフト記号表（勤務時間帯）'!$D$6:$Z$47,23,FALSE))</f>
        <v/>
      </c>
      <c r="AQ29" s="213" t="str">
        <f>IF(AQ27="","",VLOOKUP(AQ27,'シフト記号表（勤務時間帯）'!$D$6:$Z$47,23,FALSE))</f>
        <v/>
      </c>
      <c r="AR29" s="213" t="str">
        <f>IF(AR27="","",VLOOKUP(AR27,'シフト記号表（勤務時間帯）'!$D$6:$Z$47,23,FALSE))</f>
        <v/>
      </c>
      <c r="AS29" s="213" t="str">
        <f>IF(AS27="","",VLOOKUP(AS27,'シフト記号表（勤務時間帯）'!$D$6:$Z$47,23,FALSE))</f>
        <v/>
      </c>
      <c r="AT29" s="213" t="str">
        <f>IF(AT27="","",VLOOKUP(AT27,'シフト記号表（勤務時間帯）'!$D$6:$Z$47,23,FALSE))</f>
        <v/>
      </c>
      <c r="AU29" s="213" t="str">
        <f>IF(AU27="","",VLOOKUP(AU27,'シフト記号表（勤務時間帯）'!$D$6:$Z$47,23,FALSE))</f>
        <v/>
      </c>
      <c r="AV29" s="214" t="str">
        <f>IF(AV27="","",VLOOKUP(AV27,'シフト記号表（勤務時間帯）'!$D$6:$Z$47,23,FALSE))</f>
        <v/>
      </c>
      <c r="AW29" s="212" t="str">
        <f>IF(AW27="","",VLOOKUP(AW27,'シフト記号表（勤務時間帯）'!$D$6:$Z$47,23,FALSE))</f>
        <v/>
      </c>
      <c r="AX29" s="213" t="str">
        <f>IF(AX27="","",VLOOKUP(AX27,'シフト記号表（勤務時間帯）'!$D$6:$Z$47,23,FALSE))</f>
        <v/>
      </c>
      <c r="AY29" s="213" t="str">
        <f>IF(AY27="","",VLOOKUP(AY27,'シフト記号表（勤務時間帯）'!$D$6:$Z$47,23,FALSE))</f>
        <v/>
      </c>
      <c r="AZ29" s="716">
        <f>IF($BC$3="４週",SUM(U29:AV29),IF($BC$3="暦月",SUM(U29:AY29),""))</f>
        <v>0</v>
      </c>
      <c r="BA29" s="717"/>
      <c r="BB29" s="718">
        <f>IF($BC$3="４週",AZ29/4,IF($BC$3="暦月",(AZ29/($BC$8/7)),""))</f>
        <v>0</v>
      </c>
      <c r="BC29" s="717"/>
      <c r="BD29" s="710"/>
      <c r="BE29" s="711"/>
      <c r="BF29" s="711"/>
      <c r="BG29" s="711"/>
      <c r="BH29" s="712"/>
    </row>
    <row r="30" spans="2:60" ht="20.25" customHeight="1">
      <c r="B30" s="129"/>
      <c r="C30" s="659"/>
      <c r="D30" s="660"/>
      <c r="E30" s="661"/>
      <c r="F30" s="178"/>
      <c r="G30" s="174"/>
      <c r="H30" s="723"/>
      <c r="I30" s="671"/>
      <c r="J30" s="672"/>
      <c r="K30" s="672"/>
      <c r="L30" s="673"/>
      <c r="M30" s="680"/>
      <c r="N30" s="681"/>
      <c r="O30" s="682"/>
      <c r="P30" s="21" t="s">
        <v>18</v>
      </c>
      <c r="Q30" s="27"/>
      <c r="R30" s="27"/>
      <c r="S30" s="15"/>
      <c r="T30" s="55"/>
      <c r="U30" s="215"/>
      <c r="V30" s="216"/>
      <c r="W30" s="216"/>
      <c r="X30" s="216"/>
      <c r="Y30" s="216"/>
      <c r="Z30" s="216"/>
      <c r="AA30" s="217"/>
      <c r="AB30" s="215"/>
      <c r="AC30" s="216"/>
      <c r="AD30" s="216"/>
      <c r="AE30" s="216"/>
      <c r="AF30" s="216"/>
      <c r="AG30" s="216"/>
      <c r="AH30" s="217"/>
      <c r="AI30" s="215"/>
      <c r="AJ30" s="216"/>
      <c r="AK30" s="216"/>
      <c r="AL30" s="216"/>
      <c r="AM30" s="216"/>
      <c r="AN30" s="216"/>
      <c r="AO30" s="217"/>
      <c r="AP30" s="215"/>
      <c r="AQ30" s="216"/>
      <c r="AR30" s="216"/>
      <c r="AS30" s="216"/>
      <c r="AT30" s="216"/>
      <c r="AU30" s="216"/>
      <c r="AV30" s="217"/>
      <c r="AW30" s="215"/>
      <c r="AX30" s="216"/>
      <c r="AY30" s="216"/>
      <c r="AZ30" s="689"/>
      <c r="BA30" s="690"/>
      <c r="BB30" s="703"/>
      <c r="BC30" s="690"/>
      <c r="BD30" s="704"/>
      <c r="BE30" s="705"/>
      <c r="BF30" s="705"/>
      <c r="BG30" s="705"/>
      <c r="BH30" s="706"/>
    </row>
    <row r="31" spans="2:60" ht="20.25" customHeight="1">
      <c r="B31" s="125">
        <f>B28+1</f>
        <v>4</v>
      </c>
      <c r="C31" s="662"/>
      <c r="D31" s="663"/>
      <c r="E31" s="664"/>
      <c r="F31" s="178">
        <f>C30</f>
        <v>0</v>
      </c>
      <c r="G31" s="174"/>
      <c r="H31" s="669"/>
      <c r="I31" s="674"/>
      <c r="J31" s="675"/>
      <c r="K31" s="675"/>
      <c r="L31" s="676"/>
      <c r="M31" s="683"/>
      <c r="N31" s="684"/>
      <c r="O31" s="685"/>
      <c r="P31" s="23" t="s">
        <v>72</v>
      </c>
      <c r="Q31" s="24"/>
      <c r="R31" s="24"/>
      <c r="S31" s="19"/>
      <c r="T31" s="53"/>
      <c r="U31" s="209" t="str">
        <f>IF(U30="","",VLOOKUP(U30,'シフト記号表（勤務時間帯）'!$D$6:$X$47,21,FALSE))</f>
        <v/>
      </c>
      <c r="V31" s="210" t="str">
        <f>IF(V30="","",VLOOKUP(V30,'シフト記号表（勤務時間帯）'!$D$6:$X$47,21,FALSE))</f>
        <v/>
      </c>
      <c r="W31" s="210" t="str">
        <f>IF(W30="","",VLOOKUP(W30,'シフト記号表（勤務時間帯）'!$D$6:$X$47,21,FALSE))</f>
        <v/>
      </c>
      <c r="X31" s="210" t="str">
        <f>IF(X30="","",VLOOKUP(X30,'シフト記号表（勤務時間帯）'!$D$6:$X$47,21,FALSE))</f>
        <v/>
      </c>
      <c r="Y31" s="210" t="str">
        <f>IF(Y30="","",VLOOKUP(Y30,'シフト記号表（勤務時間帯）'!$D$6:$X$47,21,FALSE))</f>
        <v/>
      </c>
      <c r="Z31" s="210" t="str">
        <f>IF(Z30="","",VLOOKUP(Z30,'シフト記号表（勤務時間帯）'!$D$6:$X$47,21,FALSE))</f>
        <v/>
      </c>
      <c r="AA31" s="211" t="str">
        <f>IF(AA30="","",VLOOKUP(AA30,'シフト記号表（勤務時間帯）'!$D$6:$X$47,21,FALSE))</f>
        <v/>
      </c>
      <c r="AB31" s="209" t="str">
        <f>IF(AB30="","",VLOOKUP(AB30,'シフト記号表（勤務時間帯）'!$D$6:$X$47,21,FALSE))</f>
        <v/>
      </c>
      <c r="AC31" s="210" t="str">
        <f>IF(AC30="","",VLOOKUP(AC30,'シフト記号表（勤務時間帯）'!$D$6:$X$47,21,FALSE))</f>
        <v/>
      </c>
      <c r="AD31" s="210" t="str">
        <f>IF(AD30="","",VLOOKUP(AD30,'シフト記号表（勤務時間帯）'!$D$6:$X$47,21,FALSE))</f>
        <v/>
      </c>
      <c r="AE31" s="210" t="str">
        <f>IF(AE30="","",VLOOKUP(AE30,'シフト記号表（勤務時間帯）'!$D$6:$X$47,21,FALSE))</f>
        <v/>
      </c>
      <c r="AF31" s="210" t="str">
        <f>IF(AF30="","",VLOOKUP(AF30,'シフト記号表（勤務時間帯）'!$D$6:$X$47,21,FALSE))</f>
        <v/>
      </c>
      <c r="AG31" s="210" t="str">
        <f>IF(AG30="","",VLOOKUP(AG30,'シフト記号表（勤務時間帯）'!$D$6:$X$47,21,FALSE))</f>
        <v/>
      </c>
      <c r="AH31" s="211" t="str">
        <f>IF(AH30="","",VLOOKUP(AH30,'シフト記号表（勤務時間帯）'!$D$6:$X$47,21,FALSE))</f>
        <v/>
      </c>
      <c r="AI31" s="209" t="str">
        <f>IF(AI30="","",VLOOKUP(AI30,'シフト記号表（勤務時間帯）'!$D$6:$X$47,21,FALSE))</f>
        <v/>
      </c>
      <c r="AJ31" s="210" t="str">
        <f>IF(AJ30="","",VLOOKUP(AJ30,'シフト記号表（勤務時間帯）'!$D$6:$X$47,21,FALSE))</f>
        <v/>
      </c>
      <c r="AK31" s="210" t="str">
        <f>IF(AK30="","",VLOOKUP(AK30,'シフト記号表（勤務時間帯）'!$D$6:$X$47,21,FALSE))</f>
        <v/>
      </c>
      <c r="AL31" s="210" t="str">
        <f>IF(AL30="","",VLOOKUP(AL30,'シフト記号表（勤務時間帯）'!$D$6:$X$47,21,FALSE))</f>
        <v/>
      </c>
      <c r="AM31" s="210" t="str">
        <f>IF(AM30="","",VLOOKUP(AM30,'シフト記号表（勤務時間帯）'!$D$6:$X$47,21,FALSE))</f>
        <v/>
      </c>
      <c r="AN31" s="210" t="str">
        <f>IF(AN30="","",VLOOKUP(AN30,'シフト記号表（勤務時間帯）'!$D$6:$X$47,21,FALSE))</f>
        <v/>
      </c>
      <c r="AO31" s="211" t="str">
        <f>IF(AO30="","",VLOOKUP(AO30,'シフト記号表（勤務時間帯）'!$D$6:$X$47,21,FALSE))</f>
        <v/>
      </c>
      <c r="AP31" s="209" t="str">
        <f>IF(AP30="","",VLOOKUP(AP30,'シフト記号表（勤務時間帯）'!$D$6:$X$47,21,FALSE))</f>
        <v/>
      </c>
      <c r="AQ31" s="210" t="str">
        <f>IF(AQ30="","",VLOOKUP(AQ30,'シフト記号表（勤務時間帯）'!$D$6:$X$47,21,FALSE))</f>
        <v/>
      </c>
      <c r="AR31" s="210" t="str">
        <f>IF(AR30="","",VLOOKUP(AR30,'シフト記号表（勤務時間帯）'!$D$6:$X$47,21,FALSE))</f>
        <v/>
      </c>
      <c r="AS31" s="210" t="str">
        <f>IF(AS30="","",VLOOKUP(AS30,'シフト記号表（勤務時間帯）'!$D$6:$X$47,21,FALSE))</f>
        <v/>
      </c>
      <c r="AT31" s="210" t="str">
        <f>IF(AT30="","",VLOOKUP(AT30,'シフト記号表（勤務時間帯）'!$D$6:$X$47,21,FALSE))</f>
        <v/>
      </c>
      <c r="AU31" s="210" t="str">
        <f>IF(AU30="","",VLOOKUP(AU30,'シフト記号表（勤務時間帯）'!$D$6:$X$47,21,FALSE))</f>
        <v/>
      </c>
      <c r="AV31" s="211" t="str">
        <f>IF(AV30="","",VLOOKUP(AV30,'シフト記号表（勤務時間帯）'!$D$6:$X$47,21,FALSE))</f>
        <v/>
      </c>
      <c r="AW31" s="209" t="str">
        <f>IF(AW30="","",VLOOKUP(AW30,'シフト記号表（勤務時間帯）'!$D$6:$X$47,21,FALSE))</f>
        <v/>
      </c>
      <c r="AX31" s="210" t="str">
        <f>IF(AX30="","",VLOOKUP(AX30,'シフト記号表（勤務時間帯）'!$D$6:$X$47,21,FALSE))</f>
        <v/>
      </c>
      <c r="AY31" s="210" t="str">
        <f>IF(AY30="","",VLOOKUP(AY30,'シフト記号表（勤務時間帯）'!$D$6:$X$47,21,FALSE))</f>
        <v/>
      </c>
      <c r="AZ31" s="713">
        <f>IF($BC$3="４週",SUM(U31:AV31),IF($BC$3="暦月",SUM(U31:AY31),""))</f>
        <v>0</v>
      </c>
      <c r="BA31" s="714"/>
      <c r="BB31" s="715">
        <f>IF($BC$3="４週",AZ31/4,IF($BC$3="暦月",(AZ31/($BC$8/7)),""))</f>
        <v>0</v>
      </c>
      <c r="BC31" s="714"/>
      <c r="BD31" s="707"/>
      <c r="BE31" s="708"/>
      <c r="BF31" s="708"/>
      <c r="BG31" s="708"/>
      <c r="BH31" s="709"/>
    </row>
    <row r="32" spans="2:60" ht="20.25" customHeight="1">
      <c r="B32" s="127"/>
      <c r="C32" s="665"/>
      <c r="D32" s="666"/>
      <c r="E32" s="667"/>
      <c r="F32" s="179"/>
      <c r="G32" s="175">
        <f>C30</f>
        <v>0</v>
      </c>
      <c r="H32" s="670"/>
      <c r="I32" s="677"/>
      <c r="J32" s="678"/>
      <c r="K32" s="678"/>
      <c r="L32" s="679"/>
      <c r="M32" s="686"/>
      <c r="N32" s="687"/>
      <c r="O32" s="688"/>
      <c r="P32" s="25" t="s">
        <v>73</v>
      </c>
      <c r="Q32" s="29"/>
      <c r="R32" s="29"/>
      <c r="S32" s="17"/>
      <c r="T32" s="54"/>
      <c r="U32" s="212" t="str">
        <f>IF(U30="","",VLOOKUP(U30,'シフト記号表（勤務時間帯）'!$D$6:$Z$47,23,FALSE))</f>
        <v/>
      </c>
      <c r="V32" s="213" t="str">
        <f>IF(V30="","",VLOOKUP(V30,'シフト記号表（勤務時間帯）'!$D$6:$Z$47,23,FALSE))</f>
        <v/>
      </c>
      <c r="W32" s="213" t="str">
        <f>IF(W30="","",VLOOKUP(W30,'シフト記号表（勤務時間帯）'!$D$6:$Z$47,23,FALSE))</f>
        <v/>
      </c>
      <c r="X32" s="213" t="str">
        <f>IF(X30="","",VLOOKUP(X30,'シフト記号表（勤務時間帯）'!$D$6:$Z$47,23,FALSE))</f>
        <v/>
      </c>
      <c r="Y32" s="213" t="str">
        <f>IF(Y30="","",VLOOKUP(Y30,'シフト記号表（勤務時間帯）'!$D$6:$Z$47,23,FALSE))</f>
        <v/>
      </c>
      <c r="Z32" s="213" t="str">
        <f>IF(Z30="","",VLOOKUP(Z30,'シフト記号表（勤務時間帯）'!$D$6:$Z$47,23,FALSE))</f>
        <v/>
      </c>
      <c r="AA32" s="214" t="str">
        <f>IF(AA30="","",VLOOKUP(AA30,'シフト記号表（勤務時間帯）'!$D$6:$Z$47,23,FALSE))</f>
        <v/>
      </c>
      <c r="AB32" s="212" t="str">
        <f>IF(AB30="","",VLOOKUP(AB30,'シフト記号表（勤務時間帯）'!$D$6:$Z$47,23,FALSE))</f>
        <v/>
      </c>
      <c r="AC32" s="213" t="str">
        <f>IF(AC30="","",VLOOKUP(AC30,'シフト記号表（勤務時間帯）'!$D$6:$Z$47,23,FALSE))</f>
        <v/>
      </c>
      <c r="AD32" s="213" t="str">
        <f>IF(AD30="","",VLOOKUP(AD30,'シフト記号表（勤務時間帯）'!$D$6:$Z$47,23,FALSE))</f>
        <v/>
      </c>
      <c r="AE32" s="213" t="str">
        <f>IF(AE30="","",VLOOKUP(AE30,'シフト記号表（勤務時間帯）'!$D$6:$Z$47,23,FALSE))</f>
        <v/>
      </c>
      <c r="AF32" s="213" t="str">
        <f>IF(AF30="","",VLOOKUP(AF30,'シフト記号表（勤務時間帯）'!$D$6:$Z$47,23,FALSE))</f>
        <v/>
      </c>
      <c r="AG32" s="213" t="str">
        <f>IF(AG30="","",VLOOKUP(AG30,'シフト記号表（勤務時間帯）'!$D$6:$Z$47,23,FALSE))</f>
        <v/>
      </c>
      <c r="AH32" s="214" t="str">
        <f>IF(AH30="","",VLOOKUP(AH30,'シフト記号表（勤務時間帯）'!$D$6:$Z$47,23,FALSE))</f>
        <v/>
      </c>
      <c r="AI32" s="212" t="str">
        <f>IF(AI30="","",VLOOKUP(AI30,'シフト記号表（勤務時間帯）'!$D$6:$Z$47,23,FALSE))</f>
        <v/>
      </c>
      <c r="AJ32" s="213" t="str">
        <f>IF(AJ30="","",VLOOKUP(AJ30,'シフト記号表（勤務時間帯）'!$D$6:$Z$47,23,FALSE))</f>
        <v/>
      </c>
      <c r="AK32" s="213" t="str">
        <f>IF(AK30="","",VLOOKUP(AK30,'シフト記号表（勤務時間帯）'!$D$6:$Z$47,23,FALSE))</f>
        <v/>
      </c>
      <c r="AL32" s="213" t="str">
        <f>IF(AL30="","",VLOOKUP(AL30,'シフト記号表（勤務時間帯）'!$D$6:$Z$47,23,FALSE))</f>
        <v/>
      </c>
      <c r="AM32" s="213" t="str">
        <f>IF(AM30="","",VLOOKUP(AM30,'シフト記号表（勤務時間帯）'!$D$6:$Z$47,23,FALSE))</f>
        <v/>
      </c>
      <c r="AN32" s="213" t="str">
        <f>IF(AN30="","",VLOOKUP(AN30,'シフト記号表（勤務時間帯）'!$D$6:$Z$47,23,FALSE))</f>
        <v/>
      </c>
      <c r="AO32" s="214" t="str">
        <f>IF(AO30="","",VLOOKUP(AO30,'シフト記号表（勤務時間帯）'!$D$6:$Z$47,23,FALSE))</f>
        <v/>
      </c>
      <c r="AP32" s="212" t="str">
        <f>IF(AP30="","",VLOOKUP(AP30,'シフト記号表（勤務時間帯）'!$D$6:$Z$47,23,FALSE))</f>
        <v/>
      </c>
      <c r="AQ32" s="213" t="str">
        <f>IF(AQ30="","",VLOOKUP(AQ30,'シフト記号表（勤務時間帯）'!$D$6:$Z$47,23,FALSE))</f>
        <v/>
      </c>
      <c r="AR32" s="213" t="str">
        <f>IF(AR30="","",VLOOKUP(AR30,'シフト記号表（勤務時間帯）'!$D$6:$Z$47,23,FALSE))</f>
        <v/>
      </c>
      <c r="AS32" s="213" t="str">
        <f>IF(AS30="","",VLOOKUP(AS30,'シフト記号表（勤務時間帯）'!$D$6:$Z$47,23,FALSE))</f>
        <v/>
      </c>
      <c r="AT32" s="213" t="str">
        <f>IF(AT30="","",VLOOKUP(AT30,'シフト記号表（勤務時間帯）'!$D$6:$Z$47,23,FALSE))</f>
        <v/>
      </c>
      <c r="AU32" s="213" t="str">
        <f>IF(AU30="","",VLOOKUP(AU30,'シフト記号表（勤務時間帯）'!$D$6:$Z$47,23,FALSE))</f>
        <v/>
      </c>
      <c r="AV32" s="214" t="str">
        <f>IF(AV30="","",VLOOKUP(AV30,'シフト記号表（勤務時間帯）'!$D$6:$Z$47,23,FALSE))</f>
        <v/>
      </c>
      <c r="AW32" s="212" t="str">
        <f>IF(AW30="","",VLOOKUP(AW30,'シフト記号表（勤務時間帯）'!$D$6:$Z$47,23,FALSE))</f>
        <v/>
      </c>
      <c r="AX32" s="213" t="str">
        <f>IF(AX30="","",VLOOKUP(AX30,'シフト記号表（勤務時間帯）'!$D$6:$Z$47,23,FALSE))</f>
        <v/>
      </c>
      <c r="AY32" s="213" t="str">
        <f>IF(AY30="","",VLOOKUP(AY30,'シフト記号表（勤務時間帯）'!$D$6:$Z$47,23,FALSE))</f>
        <v/>
      </c>
      <c r="AZ32" s="716">
        <f>IF($BC$3="４週",SUM(U32:AV32),IF($BC$3="暦月",SUM(U32:AY32),""))</f>
        <v>0</v>
      </c>
      <c r="BA32" s="717"/>
      <c r="BB32" s="718">
        <f>IF($BC$3="４週",AZ32/4,IF($BC$3="暦月",(AZ32/($BC$8/7)),""))</f>
        <v>0</v>
      </c>
      <c r="BC32" s="717"/>
      <c r="BD32" s="710"/>
      <c r="BE32" s="711"/>
      <c r="BF32" s="711"/>
      <c r="BG32" s="711"/>
      <c r="BH32" s="712"/>
    </row>
    <row r="33" spans="2:60" ht="20.25" customHeight="1">
      <c r="B33" s="129"/>
      <c r="C33" s="659"/>
      <c r="D33" s="660"/>
      <c r="E33" s="661"/>
      <c r="F33" s="178"/>
      <c r="G33" s="174"/>
      <c r="H33" s="723"/>
      <c r="I33" s="671"/>
      <c r="J33" s="672"/>
      <c r="K33" s="672"/>
      <c r="L33" s="673"/>
      <c r="M33" s="680"/>
      <c r="N33" s="681"/>
      <c r="O33" s="682"/>
      <c r="P33" s="21" t="s">
        <v>18</v>
      </c>
      <c r="Q33" s="27"/>
      <c r="R33" s="27"/>
      <c r="S33" s="15"/>
      <c r="T33" s="55"/>
      <c r="U33" s="215"/>
      <c r="V33" s="216"/>
      <c r="W33" s="216"/>
      <c r="X33" s="216"/>
      <c r="Y33" s="216"/>
      <c r="Z33" s="216"/>
      <c r="AA33" s="217"/>
      <c r="AB33" s="215"/>
      <c r="AC33" s="216"/>
      <c r="AD33" s="216"/>
      <c r="AE33" s="216"/>
      <c r="AF33" s="216"/>
      <c r="AG33" s="216"/>
      <c r="AH33" s="217"/>
      <c r="AI33" s="215"/>
      <c r="AJ33" s="216"/>
      <c r="AK33" s="216"/>
      <c r="AL33" s="216"/>
      <c r="AM33" s="216"/>
      <c r="AN33" s="216"/>
      <c r="AO33" s="217"/>
      <c r="AP33" s="215"/>
      <c r="AQ33" s="216"/>
      <c r="AR33" s="216"/>
      <c r="AS33" s="216"/>
      <c r="AT33" s="216"/>
      <c r="AU33" s="216"/>
      <c r="AV33" s="217"/>
      <c r="AW33" s="215"/>
      <c r="AX33" s="216"/>
      <c r="AY33" s="216"/>
      <c r="AZ33" s="689"/>
      <c r="BA33" s="690"/>
      <c r="BB33" s="703"/>
      <c r="BC33" s="690"/>
      <c r="BD33" s="704"/>
      <c r="BE33" s="705"/>
      <c r="BF33" s="705"/>
      <c r="BG33" s="705"/>
      <c r="BH33" s="706"/>
    </row>
    <row r="34" spans="2:60" ht="20.25" customHeight="1">
      <c r="B34" s="125">
        <f>B31+1</f>
        <v>5</v>
      </c>
      <c r="C34" s="662"/>
      <c r="D34" s="663"/>
      <c r="E34" s="664"/>
      <c r="F34" s="178">
        <f>C33</f>
        <v>0</v>
      </c>
      <c r="G34" s="174"/>
      <c r="H34" s="669"/>
      <c r="I34" s="674"/>
      <c r="J34" s="675"/>
      <c r="K34" s="675"/>
      <c r="L34" s="676"/>
      <c r="M34" s="683"/>
      <c r="N34" s="684"/>
      <c r="O34" s="685"/>
      <c r="P34" s="23" t="s">
        <v>72</v>
      </c>
      <c r="Q34" s="24"/>
      <c r="R34" s="24"/>
      <c r="S34" s="19"/>
      <c r="T34" s="53"/>
      <c r="U34" s="209" t="str">
        <f>IF(U33="","",VLOOKUP(U33,'シフト記号表（勤務時間帯）'!$D$6:$X$47,21,FALSE))</f>
        <v/>
      </c>
      <c r="V34" s="210" t="str">
        <f>IF(V33="","",VLOOKUP(V33,'シフト記号表（勤務時間帯）'!$D$6:$X$47,21,FALSE))</f>
        <v/>
      </c>
      <c r="W34" s="210" t="str">
        <f>IF(W33="","",VLOOKUP(W33,'シフト記号表（勤務時間帯）'!$D$6:$X$47,21,FALSE))</f>
        <v/>
      </c>
      <c r="X34" s="210" t="str">
        <f>IF(X33="","",VLOOKUP(X33,'シフト記号表（勤務時間帯）'!$D$6:$X$47,21,FALSE))</f>
        <v/>
      </c>
      <c r="Y34" s="210" t="str">
        <f>IF(Y33="","",VLOOKUP(Y33,'シフト記号表（勤務時間帯）'!$D$6:$X$47,21,FALSE))</f>
        <v/>
      </c>
      <c r="Z34" s="210" t="str">
        <f>IF(Z33="","",VLOOKUP(Z33,'シフト記号表（勤務時間帯）'!$D$6:$X$47,21,FALSE))</f>
        <v/>
      </c>
      <c r="AA34" s="211" t="str">
        <f>IF(AA33="","",VLOOKUP(AA33,'シフト記号表（勤務時間帯）'!$D$6:$X$47,21,FALSE))</f>
        <v/>
      </c>
      <c r="AB34" s="209" t="str">
        <f>IF(AB33="","",VLOOKUP(AB33,'シフト記号表（勤務時間帯）'!$D$6:$X$47,21,FALSE))</f>
        <v/>
      </c>
      <c r="AC34" s="210" t="str">
        <f>IF(AC33="","",VLOOKUP(AC33,'シフト記号表（勤務時間帯）'!$D$6:$X$47,21,FALSE))</f>
        <v/>
      </c>
      <c r="AD34" s="210" t="str">
        <f>IF(AD33="","",VLOOKUP(AD33,'シフト記号表（勤務時間帯）'!$D$6:$X$47,21,FALSE))</f>
        <v/>
      </c>
      <c r="AE34" s="210" t="str">
        <f>IF(AE33="","",VLOOKUP(AE33,'シフト記号表（勤務時間帯）'!$D$6:$X$47,21,FALSE))</f>
        <v/>
      </c>
      <c r="AF34" s="210" t="str">
        <f>IF(AF33="","",VLOOKUP(AF33,'シフト記号表（勤務時間帯）'!$D$6:$X$47,21,FALSE))</f>
        <v/>
      </c>
      <c r="AG34" s="210" t="str">
        <f>IF(AG33="","",VLOOKUP(AG33,'シフト記号表（勤務時間帯）'!$D$6:$X$47,21,FALSE))</f>
        <v/>
      </c>
      <c r="AH34" s="211" t="str">
        <f>IF(AH33="","",VLOOKUP(AH33,'シフト記号表（勤務時間帯）'!$D$6:$X$47,21,FALSE))</f>
        <v/>
      </c>
      <c r="AI34" s="209" t="str">
        <f>IF(AI33="","",VLOOKUP(AI33,'シフト記号表（勤務時間帯）'!$D$6:$X$47,21,FALSE))</f>
        <v/>
      </c>
      <c r="AJ34" s="210" t="str">
        <f>IF(AJ33="","",VLOOKUP(AJ33,'シフト記号表（勤務時間帯）'!$D$6:$X$47,21,FALSE))</f>
        <v/>
      </c>
      <c r="AK34" s="210" t="str">
        <f>IF(AK33="","",VLOOKUP(AK33,'シフト記号表（勤務時間帯）'!$D$6:$X$47,21,FALSE))</f>
        <v/>
      </c>
      <c r="AL34" s="210" t="str">
        <f>IF(AL33="","",VLOOKUP(AL33,'シフト記号表（勤務時間帯）'!$D$6:$X$47,21,FALSE))</f>
        <v/>
      </c>
      <c r="AM34" s="210" t="str">
        <f>IF(AM33="","",VLOOKUP(AM33,'シフト記号表（勤務時間帯）'!$D$6:$X$47,21,FALSE))</f>
        <v/>
      </c>
      <c r="AN34" s="210" t="str">
        <f>IF(AN33="","",VLOOKUP(AN33,'シフト記号表（勤務時間帯）'!$D$6:$X$47,21,FALSE))</f>
        <v/>
      </c>
      <c r="AO34" s="211" t="str">
        <f>IF(AO33="","",VLOOKUP(AO33,'シフト記号表（勤務時間帯）'!$D$6:$X$47,21,FALSE))</f>
        <v/>
      </c>
      <c r="AP34" s="209" t="str">
        <f>IF(AP33="","",VLOOKUP(AP33,'シフト記号表（勤務時間帯）'!$D$6:$X$47,21,FALSE))</f>
        <v/>
      </c>
      <c r="AQ34" s="210" t="str">
        <f>IF(AQ33="","",VLOOKUP(AQ33,'シフト記号表（勤務時間帯）'!$D$6:$X$47,21,FALSE))</f>
        <v/>
      </c>
      <c r="AR34" s="210" t="str">
        <f>IF(AR33="","",VLOOKUP(AR33,'シフト記号表（勤務時間帯）'!$D$6:$X$47,21,FALSE))</f>
        <v/>
      </c>
      <c r="AS34" s="210" t="str">
        <f>IF(AS33="","",VLOOKUP(AS33,'シフト記号表（勤務時間帯）'!$D$6:$X$47,21,FALSE))</f>
        <v/>
      </c>
      <c r="AT34" s="210" t="str">
        <f>IF(AT33="","",VLOOKUP(AT33,'シフト記号表（勤務時間帯）'!$D$6:$X$47,21,FALSE))</f>
        <v/>
      </c>
      <c r="AU34" s="210" t="str">
        <f>IF(AU33="","",VLOOKUP(AU33,'シフト記号表（勤務時間帯）'!$D$6:$X$47,21,FALSE))</f>
        <v/>
      </c>
      <c r="AV34" s="211" t="str">
        <f>IF(AV33="","",VLOOKUP(AV33,'シフト記号表（勤務時間帯）'!$D$6:$X$47,21,FALSE))</f>
        <v/>
      </c>
      <c r="AW34" s="209" t="str">
        <f>IF(AW33="","",VLOOKUP(AW33,'シフト記号表（勤務時間帯）'!$D$6:$X$47,21,FALSE))</f>
        <v/>
      </c>
      <c r="AX34" s="210" t="str">
        <f>IF(AX33="","",VLOOKUP(AX33,'シフト記号表（勤務時間帯）'!$D$6:$X$47,21,FALSE))</f>
        <v/>
      </c>
      <c r="AY34" s="210" t="str">
        <f>IF(AY33="","",VLOOKUP(AY33,'シフト記号表（勤務時間帯）'!$D$6:$X$47,21,FALSE))</f>
        <v/>
      </c>
      <c r="AZ34" s="713">
        <f>IF($BC$3="４週",SUM(U34:AV34),IF($BC$3="暦月",SUM(U34:AY34),""))</f>
        <v>0</v>
      </c>
      <c r="BA34" s="714"/>
      <c r="BB34" s="715">
        <f>IF($BC$3="４週",AZ34/4,IF($BC$3="暦月",(AZ34/($BC$8/7)),""))</f>
        <v>0</v>
      </c>
      <c r="BC34" s="714"/>
      <c r="BD34" s="707"/>
      <c r="BE34" s="708"/>
      <c r="BF34" s="708"/>
      <c r="BG34" s="708"/>
      <c r="BH34" s="709"/>
    </row>
    <row r="35" spans="2:60" ht="20.25" customHeight="1">
      <c r="B35" s="127"/>
      <c r="C35" s="665"/>
      <c r="D35" s="666"/>
      <c r="E35" s="667"/>
      <c r="F35" s="179"/>
      <c r="G35" s="175">
        <f>C33</f>
        <v>0</v>
      </c>
      <c r="H35" s="670"/>
      <c r="I35" s="677"/>
      <c r="J35" s="678"/>
      <c r="K35" s="678"/>
      <c r="L35" s="679"/>
      <c r="M35" s="686"/>
      <c r="N35" s="687"/>
      <c r="O35" s="688"/>
      <c r="P35" s="25" t="s">
        <v>73</v>
      </c>
      <c r="Q35" s="26"/>
      <c r="R35" s="26"/>
      <c r="S35" s="18"/>
      <c r="T35" s="57"/>
      <c r="U35" s="212" t="str">
        <f>IF(U33="","",VLOOKUP(U33,'シフト記号表（勤務時間帯）'!$D$6:$Z$47,23,FALSE))</f>
        <v/>
      </c>
      <c r="V35" s="213" t="str">
        <f>IF(V33="","",VLOOKUP(V33,'シフト記号表（勤務時間帯）'!$D$6:$Z$47,23,FALSE))</f>
        <v/>
      </c>
      <c r="W35" s="213" t="str">
        <f>IF(W33="","",VLOOKUP(W33,'シフト記号表（勤務時間帯）'!$D$6:$Z$47,23,FALSE))</f>
        <v/>
      </c>
      <c r="X35" s="213" t="str">
        <f>IF(X33="","",VLOOKUP(X33,'シフト記号表（勤務時間帯）'!$D$6:$Z$47,23,FALSE))</f>
        <v/>
      </c>
      <c r="Y35" s="213" t="str">
        <f>IF(Y33="","",VLOOKUP(Y33,'シフト記号表（勤務時間帯）'!$D$6:$Z$47,23,FALSE))</f>
        <v/>
      </c>
      <c r="Z35" s="213" t="str">
        <f>IF(Z33="","",VLOOKUP(Z33,'シフト記号表（勤務時間帯）'!$D$6:$Z$47,23,FALSE))</f>
        <v/>
      </c>
      <c r="AA35" s="214" t="str">
        <f>IF(AA33="","",VLOOKUP(AA33,'シフト記号表（勤務時間帯）'!$D$6:$Z$47,23,FALSE))</f>
        <v/>
      </c>
      <c r="AB35" s="212" t="str">
        <f>IF(AB33="","",VLOOKUP(AB33,'シフト記号表（勤務時間帯）'!$D$6:$Z$47,23,FALSE))</f>
        <v/>
      </c>
      <c r="AC35" s="213" t="str">
        <f>IF(AC33="","",VLOOKUP(AC33,'シフト記号表（勤務時間帯）'!$D$6:$Z$47,23,FALSE))</f>
        <v/>
      </c>
      <c r="AD35" s="213" t="str">
        <f>IF(AD33="","",VLOOKUP(AD33,'シフト記号表（勤務時間帯）'!$D$6:$Z$47,23,FALSE))</f>
        <v/>
      </c>
      <c r="AE35" s="213" t="str">
        <f>IF(AE33="","",VLOOKUP(AE33,'シフト記号表（勤務時間帯）'!$D$6:$Z$47,23,FALSE))</f>
        <v/>
      </c>
      <c r="AF35" s="213" t="str">
        <f>IF(AF33="","",VLOOKUP(AF33,'シフト記号表（勤務時間帯）'!$D$6:$Z$47,23,FALSE))</f>
        <v/>
      </c>
      <c r="AG35" s="213" t="str">
        <f>IF(AG33="","",VLOOKUP(AG33,'シフト記号表（勤務時間帯）'!$D$6:$Z$47,23,FALSE))</f>
        <v/>
      </c>
      <c r="AH35" s="214" t="str">
        <f>IF(AH33="","",VLOOKUP(AH33,'シフト記号表（勤務時間帯）'!$D$6:$Z$47,23,FALSE))</f>
        <v/>
      </c>
      <c r="AI35" s="212" t="str">
        <f>IF(AI33="","",VLOOKUP(AI33,'シフト記号表（勤務時間帯）'!$D$6:$Z$47,23,FALSE))</f>
        <v/>
      </c>
      <c r="AJ35" s="213" t="str">
        <f>IF(AJ33="","",VLOOKUP(AJ33,'シフト記号表（勤務時間帯）'!$D$6:$Z$47,23,FALSE))</f>
        <v/>
      </c>
      <c r="AK35" s="213" t="str">
        <f>IF(AK33="","",VLOOKUP(AK33,'シフト記号表（勤務時間帯）'!$D$6:$Z$47,23,FALSE))</f>
        <v/>
      </c>
      <c r="AL35" s="213" t="str">
        <f>IF(AL33="","",VLOOKUP(AL33,'シフト記号表（勤務時間帯）'!$D$6:$Z$47,23,FALSE))</f>
        <v/>
      </c>
      <c r="AM35" s="213" t="str">
        <f>IF(AM33="","",VLOOKUP(AM33,'シフト記号表（勤務時間帯）'!$D$6:$Z$47,23,FALSE))</f>
        <v/>
      </c>
      <c r="AN35" s="213" t="str">
        <f>IF(AN33="","",VLOOKUP(AN33,'シフト記号表（勤務時間帯）'!$D$6:$Z$47,23,FALSE))</f>
        <v/>
      </c>
      <c r="AO35" s="214" t="str">
        <f>IF(AO33="","",VLOOKUP(AO33,'シフト記号表（勤務時間帯）'!$D$6:$Z$47,23,FALSE))</f>
        <v/>
      </c>
      <c r="AP35" s="212" t="str">
        <f>IF(AP33="","",VLOOKUP(AP33,'シフト記号表（勤務時間帯）'!$D$6:$Z$47,23,FALSE))</f>
        <v/>
      </c>
      <c r="AQ35" s="213" t="str">
        <f>IF(AQ33="","",VLOOKUP(AQ33,'シフト記号表（勤務時間帯）'!$D$6:$Z$47,23,FALSE))</f>
        <v/>
      </c>
      <c r="AR35" s="213" t="str">
        <f>IF(AR33="","",VLOOKUP(AR33,'シフト記号表（勤務時間帯）'!$D$6:$Z$47,23,FALSE))</f>
        <v/>
      </c>
      <c r="AS35" s="213" t="str">
        <f>IF(AS33="","",VLOOKUP(AS33,'シフト記号表（勤務時間帯）'!$D$6:$Z$47,23,FALSE))</f>
        <v/>
      </c>
      <c r="AT35" s="213" t="str">
        <f>IF(AT33="","",VLOOKUP(AT33,'シフト記号表（勤務時間帯）'!$D$6:$Z$47,23,FALSE))</f>
        <v/>
      </c>
      <c r="AU35" s="213" t="str">
        <f>IF(AU33="","",VLOOKUP(AU33,'シフト記号表（勤務時間帯）'!$D$6:$Z$47,23,FALSE))</f>
        <v/>
      </c>
      <c r="AV35" s="214" t="str">
        <f>IF(AV33="","",VLOOKUP(AV33,'シフト記号表（勤務時間帯）'!$D$6:$Z$47,23,FALSE))</f>
        <v/>
      </c>
      <c r="AW35" s="212" t="str">
        <f>IF(AW33="","",VLOOKUP(AW33,'シフト記号表（勤務時間帯）'!$D$6:$Z$47,23,FALSE))</f>
        <v/>
      </c>
      <c r="AX35" s="213" t="str">
        <f>IF(AX33="","",VLOOKUP(AX33,'シフト記号表（勤務時間帯）'!$D$6:$Z$47,23,FALSE))</f>
        <v/>
      </c>
      <c r="AY35" s="213" t="str">
        <f>IF(AY33="","",VLOOKUP(AY33,'シフト記号表（勤務時間帯）'!$D$6:$Z$47,23,FALSE))</f>
        <v/>
      </c>
      <c r="AZ35" s="716">
        <f>IF($BC$3="４週",SUM(U35:AV35),IF($BC$3="暦月",SUM(U35:AY35),""))</f>
        <v>0</v>
      </c>
      <c r="BA35" s="717"/>
      <c r="BB35" s="718">
        <f>IF($BC$3="４週",AZ35/4,IF($BC$3="暦月",(AZ35/($BC$8/7)),""))</f>
        <v>0</v>
      </c>
      <c r="BC35" s="717"/>
      <c r="BD35" s="710"/>
      <c r="BE35" s="711"/>
      <c r="BF35" s="711"/>
      <c r="BG35" s="711"/>
      <c r="BH35" s="712"/>
    </row>
    <row r="36" spans="2:60" ht="20.25" customHeight="1">
      <c r="B36" s="129"/>
      <c r="C36" s="659"/>
      <c r="D36" s="660"/>
      <c r="E36" s="661"/>
      <c r="F36" s="178"/>
      <c r="G36" s="174"/>
      <c r="H36" s="723"/>
      <c r="I36" s="671"/>
      <c r="J36" s="672"/>
      <c r="K36" s="672"/>
      <c r="L36" s="673"/>
      <c r="M36" s="680"/>
      <c r="N36" s="681"/>
      <c r="O36" s="682"/>
      <c r="P36" s="21" t="s">
        <v>18</v>
      </c>
      <c r="Q36" s="28"/>
      <c r="R36" s="28"/>
      <c r="S36" s="16"/>
      <c r="T36" s="58"/>
      <c r="U36" s="215"/>
      <c r="V36" s="216"/>
      <c r="W36" s="216"/>
      <c r="X36" s="216"/>
      <c r="Y36" s="216"/>
      <c r="Z36" s="216"/>
      <c r="AA36" s="217"/>
      <c r="AB36" s="215"/>
      <c r="AC36" s="216"/>
      <c r="AD36" s="216"/>
      <c r="AE36" s="216"/>
      <c r="AF36" s="216"/>
      <c r="AG36" s="216"/>
      <c r="AH36" s="217"/>
      <c r="AI36" s="215"/>
      <c r="AJ36" s="216"/>
      <c r="AK36" s="216"/>
      <c r="AL36" s="216"/>
      <c r="AM36" s="216"/>
      <c r="AN36" s="216"/>
      <c r="AO36" s="217"/>
      <c r="AP36" s="215"/>
      <c r="AQ36" s="216"/>
      <c r="AR36" s="216"/>
      <c r="AS36" s="216"/>
      <c r="AT36" s="216"/>
      <c r="AU36" s="216"/>
      <c r="AV36" s="217"/>
      <c r="AW36" s="215"/>
      <c r="AX36" s="216"/>
      <c r="AY36" s="216"/>
      <c r="AZ36" s="689"/>
      <c r="BA36" s="690"/>
      <c r="BB36" s="703"/>
      <c r="BC36" s="690"/>
      <c r="BD36" s="704"/>
      <c r="BE36" s="705"/>
      <c r="BF36" s="705"/>
      <c r="BG36" s="705"/>
      <c r="BH36" s="706"/>
    </row>
    <row r="37" spans="2:60" ht="20.25" customHeight="1">
      <c r="B37" s="125">
        <f>B34+1</f>
        <v>6</v>
      </c>
      <c r="C37" s="662"/>
      <c r="D37" s="663"/>
      <c r="E37" s="664"/>
      <c r="F37" s="178">
        <f>C36</f>
        <v>0</v>
      </c>
      <c r="G37" s="174"/>
      <c r="H37" s="669"/>
      <c r="I37" s="674"/>
      <c r="J37" s="675"/>
      <c r="K37" s="675"/>
      <c r="L37" s="676"/>
      <c r="M37" s="683"/>
      <c r="N37" s="684"/>
      <c r="O37" s="685"/>
      <c r="P37" s="23" t="s">
        <v>72</v>
      </c>
      <c r="Q37" s="24"/>
      <c r="R37" s="24"/>
      <c r="S37" s="19"/>
      <c r="T37" s="53"/>
      <c r="U37" s="209" t="str">
        <f>IF(U36="","",VLOOKUP(U36,'シフト記号表（勤務時間帯）'!$D$6:$X$47,21,FALSE))</f>
        <v/>
      </c>
      <c r="V37" s="210" t="str">
        <f>IF(V36="","",VLOOKUP(V36,'シフト記号表（勤務時間帯）'!$D$6:$X$47,21,FALSE))</f>
        <v/>
      </c>
      <c r="W37" s="210" t="str">
        <f>IF(W36="","",VLOOKUP(W36,'シフト記号表（勤務時間帯）'!$D$6:$X$47,21,FALSE))</f>
        <v/>
      </c>
      <c r="X37" s="210" t="str">
        <f>IF(X36="","",VLOOKUP(X36,'シフト記号表（勤務時間帯）'!$D$6:$X$47,21,FALSE))</f>
        <v/>
      </c>
      <c r="Y37" s="210" t="str">
        <f>IF(Y36="","",VLOOKUP(Y36,'シフト記号表（勤務時間帯）'!$D$6:$X$47,21,FALSE))</f>
        <v/>
      </c>
      <c r="Z37" s="210" t="str">
        <f>IF(Z36="","",VLOOKUP(Z36,'シフト記号表（勤務時間帯）'!$D$6:$X$47,21,FALSE))</f>
        <v/>
      </c>
      <c r="AA37" s="211" t="str">
        <f>IF(AA36="","",VLOOKUP(AA36,'シフト記号表（勤務時間帯）'!$D$6:$X$47,21,FALSE))</f>
        <v/>
      </c>
      <c r="AB37" s="209" t="str">
        <f>IF(AB36="","",VLOOKUP(AB36,'シフト記号表（勤務時間帯）'!$D$6:$X$47,21,FALSE))</f>
        <v/>
      </c>
      <c r="AC37" s="210" t="str">
        <f>IF(AC36="","",VLOOKUP(AC36,'シフト記号表（勤務時間帯）'!$D$6:$X$47,21,FALSE))</f>
        <v/>
      </c>
      <c r="AD37" s="210" t="str">
        <f>IF(AD36="","",VLOOKUP(AD36,'シフト記号表（勤務時間帯）'!$D$6:$X$47,21,FALSE))</f>
        <v/>
      </c>
      <c r="AE37" s="210" t="str">
        <f>IF(AE36="","",VLOOKUP(AE36,'シフト記号表（勤務時間帯）'!$D$6:$X$47,21,FALSE))</f>
        <v/>
      </c>
      <c r="AF37" s="210" t="str">
        <f>IF(AF36="","",VLOOKUP(AF36,'シフト記号表（勤務時間帯）'!$D$6:$X$47,21,FALSE))</f>
        <v/>
      </c>
      <c r="AG37" s="210" t="str">
        <f>IF(AG36="","",VLOOKUP(AG36,'シフト記号表（勤務時間帯）'!$D$6:$X$47,21,FALSE))</f>
        <v/>
      </c>
      <c r="AH37" s="211" t="str">
        <f>IF(AH36="","",VLOOKUP(AH36,'シフト記号表（勤務時間帯）'!$D$6:$X$47,21,FALSE))</f>
        <v/>
      </c>
      <c r="AI37" s="209" t="str">
        <f>IF(AI36="","",VLOOKUP(AI36,'シフト記号表（勤務時間帯）'!$D$6:$X$47,21,FALSE))</f>
        <v/>
      </c>
      <c r="AJ37" s="210" t="str">
        <f>IF(AJ36="","",VLOOKUP(AJ36,'シフト記号表（勤務時間帯）'!$D$6:$X$47,21,FALSE))</f>
        <v/>
      </c>
      <c r="AK37" s="210" t="str">
        <f>IF(AK36="","",VLOOKUP(AK36,'シフト記号表（勤務時間帯）'!$D$6:$X$47,21,FALSE))</f>
        <v/>
      </c>
      <c r="AL37" s="210" t="str">
        <f>IF(AL36="","",VLOOKUP(AL36,'シフト記号表（勤務時間帯）'!$D$6:$X$47,21,FALSE))</f>
        <v/>
      </c>
      <c r="AM37" s="210" t="str">
        <f>IF(AM36="","",VLOOKUP(AM36,'シフト記号表（勤務時間帯）'!$D$6:$X$47,21,FALSE))</f>
        <v/>
      </c>
      <c r="AN37" s="210" t="str">
        <f>IF(AN36="","",VLOOKUP(AN36,'シフト記号表（勤務時間帯）'!$D$6:$X$47,21,FALSE))</f>
        <v/>
      </c>
      <c r="AO37" s="211" t="str">
        <f>IF(AO36="","",VLOOKUP(AO36,'シフト記号表（勤務時間帯）'!$D$6:$X$47,21,FALSE))</f>
        <v/>
      </c>
      <c r="AP37" s="209" t="str">
        <f>IF(AP36="","",VLOOKUP(AP36,'シフト記号表（勤務時間帯）'!$D$6:$X$47,21,FALSE))</f>
        <v/>
      </c>
      <c r="AQ37" s="210" t="str">
        <f>IF(AQ36="","",VLOOKUP(AQ36,'シフト記号表（勤務時間帯）'!$D$6:$X$47,21,FALSE))</f>
        <v/>
      </c>
      <c r="AR37" s="210" t="str">
        <f>IF(AR36="","",VLOOKUP(AR36,'シフト記号表（勤務時間帯）'!$D$6:$X$47,21,FALSE))</f>
        <v/>
      </c>
      <c r="AS37" s="210" t="str">
        <f>IF(AS36="","",VLOOKUP(AS36,'シフト記号表（勤務時間帯）'!$D$6:$X$47,21,FALSE))</f>
        <v/>
      </c>
      <c r="AT37" s="210" t="str">
        <f>IF(AT36="","",VLOOKUP(AT36,'シフト記号表（勤務時間帯）'!$D$6:$X$47,21,FALSE))</f>
        <v/>
      </c>
      <c r="AU37" s="210" t="str">
        <f>IF(AU36="","",VLOOKUP(AU36,'シフト記号表（勤務時間帯）'!$D$6:$X$47,21,FALSE))</f>
        <v/>
      </c>
      <c r="AV37" s="211" t="str">
        <f>IF(AV36="","",VLOOKUP(AV36,'シフト記号表（勤務時間帯）'!$D$6:$X$47,21,FALSE))</f>
        <v/>
      </c>
      <c r="AW37" s="209" t="str">
        <f>IF(AW36="","",VLOOKUP(AW36,'シフト記号表（勤務時間帯）'!$D$6:$X$47,21,FALSE))</f>
        <v/>
      </c>
      <c r="AX37" s="210" t="str">
        <f>IF(AX36="","",VLOOKUP(AX36,'シフト記号表（勤務時間帯）'!$D$6:$X$47,21,FALSE))</f>
        <v/>
      </c>
      <c r="AY37" s="210" t="str">
        <f>IF(AY36="","",VLOOKUP(AY36,'シフト記号表（勤務時間帯）'!$D$6:$X$47,21,FALSE))</f>
        <v/>
      </c>
      <c r="AZ37" s="713">
        <f>IF($BC$3="４週",SUM(U37:AV37),IF($BC$3="暦月",SUM(U37:AY37),""))</f>
        <v>0</v>
      </c>
      <c r="BA37" s="714"/>
      <c r="BB37" s="715">
        <f>IF($BC$3="４週",AZ37/4,IF($BC$3="暦月",(AZ37/($BC$8/7)),""))</f>
        <v>0</v>
      </c>
      <c r="BC37" s="714"/>
      <c r="BD37" s="707"/>
      <c r="BE37" s="708"/>
      <c r="BF37" s="708"/>
      <c r="BG37" s="708"/>
      <c r="BH37" s="709"/>
    </row>
    <row r="38" spans="2:60" ht="20.25" customHeight="1">
      <c r="B38" s="127"/>
      <c r="C38" s="665"/>
      <c r="D38" s="666"/>
      <c r="E38" s="667"/>
      <c r="F38" s="179"/>
      <c r="G38" s="175">
        <f>C36</f>
        <v>0</v>
      </c>
      <c r="H38" s="670"/>
      <c r="I38" s="677"/>
      <c r="J38" s="678"/>
      <c r="K38" s="678"/>
      <c r="L38" s="679"/>
      <c r="M38" s="686"/>
      <c r="N38" s="687"/>
      <c r="O38" s="688"/>
      <c r="P38" s="25" t="s">
        <v>73</v>
      </c>
      <c r="Q38" s="29"/>
      <c r="R38" s="29"/>
      <c r="S38" s="17"/>
      <c r="T38" s="54"/>
      <c r="U38" s="212" t="str">
        <f>IF(U36="","",VLOOKUP(U36,'シフト記号表（勤務時間帯）'!$D$6:$Z$47,23,FALSE))</f>
        <v/>
      </c>
      <c r="V38" s="213" t="str">
        <f>IF(V36="","",VLOOKUP(V36,'シフト記号表（勤務時間帯）'!$D$6:$Z$47,23,FALSE))</f>
        <v/>
      </c>
      <c r="W38" s="213" t="str">
        <f>IF(W36="","",VLOOKUP(W36,'シフト記号表（勤務時間帯）'!$D$6:$Z$47,23,FALSE))</f>
        <v/>
      </c>
      <c r="X38" s="213" t="str">
        <f>IF(X36="","",VLOOKUP(X36,'シフト記号表（勤務時間帯）'!$D$6:$Z$47,23,FALSE))</f>
        <v/>
      </c>
      <c r="Y38" s="213" t="str">
        <f>IF(Y36="","",VLOOKUP(Y36,'シフト記号表（勤務時間帯）'!$D$6:$Z$47,23,FALSE))</f>
        <v/>
      </c>
      <c r="Z38" s="213" t="str">
        <f>IF(Z36="","",VLOOKUP(Z36,'シフト記号表（勤務時間帯）'!$D$6:$Z$47,23,FALSE))</f>
        <v/>
      </c>
      <c r="AA38" s="214" t="str">
        <f>IF(AA36="","",VLOOKUP(AA36,'シフト記号表（勤務時間帯）'!$D$6:$Z$47,23,FALSE))</f>
        <v/>
      </c>
      <c r="AB38" s="212" t="str">
        <f>IF(AB36="","",VLOOKUP(AB36,'シフト記号表（勤務時間帯）'!$D$6:$Z$47,23,FALSE))</f>
        <v/>
      </c>
      <c r="AC38" s="213" t="str">
        <f>IF(AC36="","",VLOOKUP(AC36,'シフト記号表（勤務時間帯）'!$D$6:$Z$47,23,FALSE))</f>
        <v/>
      </c>
      <c r="AD38" s="213" t="str">
        <f>IF(AD36="","",VLOOKUP(AD36,'シフト記号表（勤務時間帯）'!$D$6:$Z$47,23,FALSE))</f>
        <v/>
      </c>
      <c r="AE38" s="213" t="str">
        <f>IF(AE36="","",VLOOKUP(AE36,'シフト記号表（勤務時間帯）'!$D$6:$Z$47,23,FALSE))</f>
        <v/>
      </c>
      <c r="AF38" s="213" t="str">
        <f>IF(AF36="","",VLOOKUP(AF36,'シフト記号表（勤務時間帯）'!$D$6:$Z$47,23,FALSE))</f>
        <v/>
      </c>
      <c r="AG38" s="213" t="str">
        <f>IF(AG36="","",VLOOKUP(AG36,'シフト記号表（勤務時間帯）'!$D$6:$Z$47,23,FALSE))</f>
        <v/>
      </c>
      <c r="AH38" s="214" t="str">
        <f>IF(AH36="","",VLOOKUP(AH36,'シフト記号表（勤務時間帯）'!$D$6:$Z$47,23,FALSE))</f>
        <v/>
      </c>
      <c r="AI38" s="212" t="str">
        <f>IF(AI36="","",VLOOKUP(AI36,'シフト記号表（勤務時間帯）'!$D$6:$Z$47,23,FALSE))</f>
        <v/>
      </c>
      <c r="AJ38" s="213" t="str">
        <f>IF(AJ36="","",VLOOKUP(AJ36,'シフト記号表（勤務時間帯）'!$D$6:$Z$47,23,FALSE))</f>
        <v/>
      </c>
      <c r="AK38" s="213" t="str">
        <f>IF(AK36="","",VLOOKUP(AK36,'シフト記号表（勤務時間帯）'!$D$6:$Z$47,23,FALSE))</f>
        <v/>
      </c>
      <c r="AL38" s="213" t="str">
        <f>IF(AL36="","",VLOOKUP(AL36,'シフト記号表（勤務時間帯）'!$D$6:$Z$47,23,FALSE))</f>
        <v/>
      </c>
      <c r="AM38" s="213" t="str">
        <f>IF(AM36="","",VLOOKUP(AM36,'シフト記号表（勤務時間帯）'!$D$6:$Z$47,23,FALSE))</f>
        <v/>
      </c>
      <c r="AN38" s="213" t="str">
        <f>IF(AN36="","",VLOOKUP(AN36,'シフト記号表（勤務時間帯）'!$D$6:$Z$47,23,FALSE))</f>
        <v/>
      </c>
      <c r="AO38" s="214" t="str">
        <f>IF(AO36="","",VLOOKUP(AO36,'シフト記号表（勤務時間帯）'!$D$6:$Z$47,23,FALSE))</f>
        <v/>
      </c>
      <c r="AP38" s="212" t="str">
        <f>IF(AP36="","",VLOOKUP(AP36,'シフト記号表（勤務時間帯）'!$D$6:$Z$47,23,FALSE))</f>
        <v/>
      </c>
      <c r="AQ38" s="213" t="str">
        <f>IF(AQ36="","",VLOOKUP(AQ36,'シフト記号表（勤務時間帯）'!$D$6:$Z$47,23,FALSE))</f>
        <v/>
      </c>
      <c r="AR38" s="213" t="str">
        <f>IF(AR36="","",VLOOKUP(AR36,'シフト記号表（勤務時間帯）'!$D$6:$Z$47,23,FALSE))</f>
        <v/>
      </c>
      <c r="AS38" s="213" t="str">
        <f>IF(AS36="","",VLOOKUP(AS36,'シフト記号表（勤務時間帯）'!$D$6:$Z$47,23,FALSE))</f>
        <v/>
      </c>
      <c r="AT38" s="213" t="str">
        <f>IF(AT36="","",VLOOKUP(AT36,'シフト記号表（勤務時間帯）'!$D$6:$Z$47,23,FALSE))</f>
        <v/>
      </c>
      <c r="AU38" s="213" t="str">
        <f>IF(AU36="","",VLOOKUP(AU36,'シフト記号表（勤務時間帯）'!$D$6:$Z$47,23,FALSE))</f>
        <v/>
      </c>
      <c r="AV38" s="214" t="str">
        <f>IF(AV36="","",VLOOKUP(AV36,'シフト記号表（勤務時間帯）'!$D$6:$Z$47,23,FALSE))</f>
        <v/>
      </c>
      <c r="AW38" s="212" t="str">
        <f>IF(AW36="","",VLOOKUP(AW36,'シフト記号表（勤務時間帯）'!$D$6:$Z$47,23,FALSE))</f>
        <v/>
      </c>
      <c r="AX38" s="213" t="str">
        <f>IF(AX36="","",VLOOKUP(AX36,'シフト記号表（勤務時間帯）'!$D$6:$Z$47,23,FALSE))</f>
        <v/>
      </c>
      <c r="AY38" s="213" t="str">
        <f>IF(AY36="","",VLOOKUP(AY36,'シフト記号表（勤務時間帯）'!$D$6:$Z$47,23,FALSE))</f>
        <v/>
      </c>
      <c r="AZ38" s="716">
        <f>IF($BC$3="４週",SUM(U38:AV38),IF($BC$3="暦月",SUM(U38:AY38),""))</f>
        <v>0</v>
      </c>
      <c r="BA38" s="717"/>
      <c r="BB38" s="718">
        <f>IF($BC$3="４週",AZ38/4,IF($BC$3="暦月",(AZ38/($BC$8/7)),""))</f>
        <v>0</v>
      </c>
      <c r="BC38" s="717"/>
      <c r="BD38" s="710"/>
      <c r="BE38" s="711"/>
      <c r="BF38" s="711"/>
      <c r="BG38" s="711"/>
      <c r="BH38" s="712"/>
    </row>
    <row r="39" spans="2:60" ht="20.25" customHeight="1">
      <c r="B39" s="129"/>
      <c r="C39" s="659"/>
      <c r="D39" s="660"/>
      <c r="E39" s="661"/>
      <c r="F39" s="178"/>
      <c r="G39" s="174"/>
      <c r="H39" s="723"/>
      <c r="I39" s="671"/>
      <c r="J39" s="672"/>
      <c r="K39" s="672"/>
      <c r="L39" s="673"/>
      <c r="M39" s="680"/>
      <c r="N39" s="681"/>
      <c r="O39" s="682"/>
      <c r="P39" s="21" t="s">
        <v>18</v>
      </c>
      <c r="Q39" s="27"/>
      <c r="R39" s="27"/>
      <c r="S39" s="15"/>
      <c r="T39" s="55"/>
      <c r="U39" s="215"/>
      <c r="V39" s="216"/>
      <c r="W39" s="216"/>
      <c r="X39" s="216"/>
      <c r="Y39" s="216"/>
      <c r="Z39" s="216"/>
      <c r="AA39" s="217"/>
      <c r="AB39" s="215"/>
      <c r="AC39" s="216"/>
      <c r="AD39" s="216"/>
      <c r="AE39" s="216"/>
      <c r="AF39" s="216"/>
      <c r="AG39" s="216"/>
      <c r="AH39" s="217"/>
      <c r="AI39" s="215"/>
      <c r="AJ39" s="216"/>
      <c r="AK39" s="216"/>
      <c r="AL39" s="216"/>
      <c r="AM39" s="216"/>
      <c r="AN39" s="216"/>
      <c r="AO39" s="217"/>
      <c r="AP39" s="215"/>
      <c r="AQ39" s="216"/>
      <c r="AR39" s="216"/>
      <c r="AS39" s="216"/>
      <c r="AT39" s="216"/>
      <c r="AU39" s="216"/>
      <c r="AV39" s="217"/>
      <c r="AW39" s="215"/>
      <c r="AX39" s="216"/>
      <c r="AY39" s="216"/>
      <c r="AZ39" s="689"/>
      <c r="BA39" s="690"/>
      <c r="BB39" s="703"/>
      <c r="BC39" s="690"/>
      <c r="BD39" s="704"/>
      <c r="BE39" s="705"/>
      <c r="BF39" s="705"/>
      <c r="BG39" s="705"/>
      <c r="BH39" s="706"/>
    </row>
    <row r="40" spans="2:60" ht="20.25" customHeight="1">
      <c r="B40" s="125">
        <f>B37+1</f>
        <v>7</v>
      </c>
      <c r="C40" s="662"/>
      <c r="D40" s="663"/>
      <c r="E40" s="664"/>
      <c r="F40" s="178">
        <f>C39</f>
        <v>0</v>
      </c>
      <c r="G40" s="174"/>
      <c r="H40" s="669"/>
      <c r="I40" s="674"/>
      <c r="J40" s="675"/>
      <c r="K40" s="675"/>
      <c r="L40" s="676"/>
      <c r="M40" s="683"/>
      <c r="N40" s="684"/>
      <c r="O40" s="685"/>
      <c r="P40" s="23" t="s">
        <v>72</v>
      </c>
      <c r="Q40" s="24"/>
      <c r="R40" s="24"/>
      <c r="S40" s="19"/>
      <c r="T40" s="53"/>
      <c r="U40" s="209" t="str">
        <f>IF(U39="","",VLOOKUP(U39,'シフト記号表（勤務時間帯）'!$D$6:$X$47,21,FALSE))</f>
        <v/>
      </c>
      <c r="V40" s="210" t="str">
        <f>IF(V39="","",VLOOKUP(V39,'シフト記号表（勤務時間帯）'!$D$6:$X$47,21,FALSE))</f>
        <v/>
      </c>
      <c r="W40" s="210" t="str">
        <f>IF(W39="","",VLOOKUP(W39,'シフト記号表（勤務時間帯）'!$D$6:$X$47,21,FALSE))</f>
        <v/>
      </c>
      <c r="X40" s="210" t="str">
        <f>IF(X39="","",VLOOKUP(X39,'シフト記号表（勤務時間帯）'!$D$6:$X$47,21,FALSE))</f>
        <v/>
      </c>
      <c r="Y40" s="210" t="str">
        <f>IF(Y39="","",VLOOKUP(Y39,'シフト記号表（勤務時間帯）'!$D$6:$X$47,21,FALSE))</f>
        <v/>
      </c>
      <c r="Z40" s="210" t="str">
        <f>IF(Z39="","",VLOOKUP(Z39,'シフト記号表（勤務時間帯）'!$D$6:$X$47,21,FALSE))</f>
        <v/>
      </c>
      <c r="AA40" s="211" t="str">
        <f>IF(AA39="","",VLOOKUP(AA39,'シフト記号表（勤務時間帯）'!$D$6:$X$47,21,FALSE))</f>
        <v/>
      </c>
      <c r="AB40" s="209" t="str">
        <f>IF(AB39="","",VLOOKUP(AB39,'シフト記号表（勤務時間帯）'!$D$6:$X$47,21,FALSE))</f>
        <v/>
      </c>
      <c r="AC40" s="210" t="str">
        <f>IF(AC39="","",VLOOKUP(AC39,'シフト記号表（勤務時間帯）'!$D$6:$X$47,21,FALSE))</f>
        <v/>
      </c>
      <c r="AD40" s="210" t="str">
        <f>IF(AD39="","",VLOOKUP(AD39,'シフト記号表（勤務時間帯）'!$D$6:$X$47,21,FALSE))</f>
        <v/>
      </c>
      <c r="AE40" s="210" t="str">
        <f>IF(AE39="","",VLOOKUP(AE39,'シフト記号表（勤務時間帯）'!$D$6:$X$47,21,FALSE))</f>
        <v/>
      </c>
      <c r="AF40" s="210" t="str">
        <f>IF(AF39="","",VLOOKUP(AF39,'シフト記号表（勤務時間帯）'!$D$6:$X$47,21,FALSE))</f>
        <v/>
      </c>
      <c r="AG40" s="210" t="str">
        <f>IF(AG39="","",VLOOKUP(AG39,'シフト記号表（勤務時間帯）'!$D$6:$X$47,21,FALSE))</f>
        <v/>
      </c>
      <c r="AH40" s="211" t="str">
        <f>IF(AH39="","",VLOOKUP(AH39,'シフト記号表（勤務時間帯）'!$D$6:$X$47,21,FALSE))</f>
        <v/>
      </c>
      <c r="AI40" s="209" t="str">
        <f>IF(AI39="","",VLOOKUP(AI39,'シフト記号表（勤務時間帯）'!$D$6:$X$47,21,FALSE))</f>
        <v/>
      </c>
      <c r="AJ40" s="210" t="str">
        <f>IF(AJ39="","",VLOOKUP(AJ39,'シフト記号表（勤務時間帯）'!$D$6:$X$47,21,FALSE))</f>
        <v/>
      </c>
      <c r="AK40" s="210" t="str">
        <f>IF(AK39="","",VLOOKUP(AK39,'シフト記号表（勤務時間帯）'!$D$6:$X$47,21,FALSE))</f>
        <v/>
      </c>
      <c r="AL40" s="210" t="str">
        <f>IF(AL39="","",VLOOKUP(AL39,'シフト記号表（勤務時間帯）'!$D$6:$X$47,21,FALSE))</f>
        <v/>
      </c>
      <c r="AM40" s="210" t="str">
        <f>IF(AM39="","",VLOOKUP(AM39,'シフト記号表（勤務時間帯）'!$D$6:$X$47,21,FALSE))</f>
        <v/>
      </c>
      <c r="AN40" s="210" t="str">
        <f>IF(AN39="","",VLOOKUP(AN39,'シフト記号表（勤務時間帯）'!$D$6:$X$47,21,FALSE))</f>
        <v/>
      </c>
      <c r="AO40" s="211" t="str">
        <f>IF(AO39="","",VLOOKUP(AO39,'シフト記号表（勤務時間帯）'!$D$6:$X$47,21,FALSE))</f>
        <v/>
      </c>
      <c r="AP40" s="209" t="str">
        <f>IF(AP39="","",VLOOKUP(AP39,'シフト記号表（勤務時間帯）'!$D$6:$X$47,21,FALSE))</f>
        <v/>
      </c>
      <c r="AQ40" s="210" t="str">
        <f>IF(AQ39="","",VLOOKUP(AQ39,'シフト記号表（勤務時間帯）'!$D$6:$X$47,21,FALSE))</f>
        <v/>
      </c>
      <c r="AR40" s="210" t="str">
        <f>IF(AR39="","",VLOOKUP(AR39,'シフト記号表（勤務時間帯）'!$D$6:$X$47,21,FALSE))</f>
        <v/>
      </c>
      <c r="AS40" s="210" t="str">
        <f>IF(AS39="","",VLOOKUP(AS39,'シフト記号表（勤務時間帯）'!$D$6:$X$47,21,FALSE))</f>
        <v/>
      </c>
      <c r="AT40" s="210" t="str">
        <f>IF(AT39="","",VLOOKUP(AT39,'シフト記号表（勤務時間帯）'!$D$6:$X$47,21,FALSE))</f>
        <v/>
      </c>
      <c r="AU40" s="210" t="str">
        <f>IF(AU39="","",VLOOKUP(AU39,'シフト記号表（勤務時間帯）'!$D$6:$X$47,21,FALSE))</f>
        <v/>
      </c>
      <c r="AV40" s="211" t="str">
        <f>IF(AV39="","",VLOOKUP(AV39,'シフト記号表（勤務時間帯）'!$D$6:$X$47,21,FALSE))</f>
        <v/>
      </c>
      <c r="AW40" s="209" t="str">
        <f>IF(AW39="","",VLOOKUP(AW39,'シフト記号表（勤務時間帯）'!$D$6:$X$47,21,FALSE))</f>
        <v/>
      </c>
      <c r="AX40" s="210" t="str">
        <f>IF(AX39="","",VLOOKUP(AX39,'シフト記号表（勤務時間帯）'!$D$6:$X$47,21,FALSE))</f>
        <v/>
      </c>
      <c r="AY40" s="210" t="str">
        <f>IF(AY39="","",VLOOKUP(AY39,'シフト記号表（勤務時間帯）'!$D$6:$X$47,21,FALSE))</f>
        <v/>
      </c>
      <c r="AZ40" s="713">
        <f>IF($BC$3="４週",SUM(U40:AV40),IF($BC$3="暦月",SUM(U40:AY40),""))</f>
        <v>0</v>
      </c>
      <c r="BA40" s="714"/>
      <c r="BB40" s="715">
        <f>IF($BC$3="４週",AZ40/4,IF($BC$3="暦月",(AZ40/($BC$8/7)),""))</f>
        <v>0</v>
      </c>
      <c r="BC40" s="714"/>
      <c r="BD40" s="707"/>
      <c r="BE40" s="708"/>
      <c r="BF40" s="708"/>
      <c r="BG40" s="708"/>
      <c r="BH40" s="709"/>
    </row>
    <row r="41" spans="2:60" ht="20.25" customHeight="1">
      <c r="B41" s="127"/>
      <c r="C41" s="665"/>
      <c r="D41" s="666"/>
      <c r="E41" s="667"/>
      <c r="F41" s="179"/>
      <c r="G41" s="175">
        <f>C39</f>
        <v>0</v>
      </c>
      <c r="H41" s="670"/>
      <c r="I41" s="677"/>
      <c r="J41" s="678"/>
      <c r="K41" s="678"/>
      <c r="L41" s="679"/>
      <c r="M41" s="686"/>
      <c r="N41" s="687"/>
      <c r="O41" s="688"/>
      <c r="P41" s="25" t="s">
        <v>73</v>
      </c>
      <c r="Q41" s="28"/>
      <c r="R41" s="28"/>
      <c r="S41" s="16"/>
      <c r="T41" s="56"/>
      <c r="U41" s="212" t="str">
        <f>IF(U39="","",VLOOKUP(U39,'シフト記号表（勤務時間帯）'!$D$6:$Z$47,23,FALSE))</f>
        <v/>
      </c>
      <c r="V41" s="213" t="str">
        <f>IF(V39="","",VLOOKUP(V39,'シフト記号表（勤務時間帯）'!$D$6:$Z$47,23,FALSE))</f>
        <v/>
      </c>
      <c r="W41" s="213" t="str">
        <f>IF(W39="","",VLOOKUP(W39,'シフト記号表（勤務時間帯）'!$D$6:$Z$47,23,FALSE))</f>
        <v/>
      </c>
      <c r="X41" s="213" t="str">
        <f>IF(X39="","",VLOOKUP(X39,'シフト記号表（勤務時間帯）'!$D$6:$Z$47,23,FALSE))</f>
        <v/>
      </c>
      <c r="Y41" s="213" t="str">
        <f>IF(Y39="","",VLOOKUP(Y39,'シフト記号表（勤務時間帯）'!$D$6:$Z$47,23,FALSE))</f>
        <v/>
      </c>
      <c r="Z41" s="213" t="str">
        <f>IF(Z39="","",VLOOKUP(Z39,'シフト記号表（勤務時間帯）'!$D$6:$Z$47,23,FALSE))</f>
        <v/>
      </c>
      <c r="AA41" s="214" t="str">
        <f>IF(AA39="","",VLOOKUP(AA39,'シフト記号表（勤務時間帯）'!$D$6:$Z$47,23,FALSE))</f>
        <v/>
      </c>
      <c r="AB41" s="212" t="str">
        <f>IF(AB39="","",VLOOKUP(AB39,'シフト記号表（勤務時間帯）'!$D$6:$Z$47,23,FALSE))</f>
        <v/>
      </c>
      <c r="AC41" s="213" t="str">
        <f>IF(AC39="","",VLOOKUP(AC39,'シフト記号表（勤務時間帯）'!$D$6:$Z$47,23,FALSE))</f>
        <v/>
      </c>
      <c r="AD41" s="213" t="str">
        <f>IF(AD39="","",VLOOKUP(AD39,'シフト記号表（勤務時間帯）'!$D$6:$Z$47,23,FALSE))</f>
        <v/>
      </c>
      <c r="AE41" s="213" t="str">
        <f>IF(AE39="","",VLOOKUP(AE39,'シフト記号表（勤務時間帯）'!$D$6:$Z$47,23,FALSE))</f>
        <v/>
      </c>
      <c r="AF41" s="213" t="str">
        <f>IF(AF39="","",VLOOKUP(AF39,'シフト記号表（勤務時間帯）'!$D$6:$Z$47,23,FALSE))</f>
        <v/>
      </c>
      <c r="AG41" s="213" t="str">
        <f>IF(AG39="","",VLOOKUP(AG39,'シフト記号表（勤務時間帯）'!$D$6:$Z$47,23,FALSE))</f>
        <v/>
      </c>
      <c r="AH41" s="214" t="str">
        <f>IF(AH39="","",VLOOKUP(AH39,'シフト記号表（勤務時間帯）'!$D$6:$Z$47,23,FALSE))</f>
        <v/>
      </c>
      <c r="AI41" s="212" t="str">
        <f>IF(AI39="","",VLOOKUP(AI39,'シフト記号表（勤務時間帯）'!$D$6:$Z$47,23,FALSE))</f>
        <v/>
      </c>
      <c r="AJ41" s="213" t="str">
        <f>IF(AJ39="","",VLOOKUP(AJ39,'シフト記号表（勤務時間帯）'!$D$6:$Z$47,23,FALSE))</f>
        <v/>
      </c>
      <c r="AK41" s="213" t="str">
        <f>IF(AK39="","",VLOOKUP(AK39,'シフト記号表（勤務時間帯）'!$D$6:$Z$47,23,FALSE))</f>
        <v/>
      </c>
      <c r="AL41" s="213" t="str">
        <f>IF(AL39="","",VLOOKUP(AL39,'シフト記号表（勤務時間帯）'!$D$6:$Z$47,23,FALSE))</f>
        <v/>
      </c>
      <c r="AM41" s="213" t="str">
        <f>IF(AM39="","",VLOOKUP(AM39,'シフト記号表（勤務時間帯）'!$D$6:$Z$47,23,FALSE))</f>
        <v/>
      </c>
      <c r="AN41" s="213" t="str">
        <f>IF(AN39="","",VLOOKUP(AN39,'シフト記号表（勤務時間帯）'!$D$6:$Z$47,23,FALSE))</f>
        <v/>
      </c>
      <c r="AO41" s="214" t="str">
        <f>IF(AO39="","",VLOOKUP(AO39,'シフト記号表（勤務時間帯）'!$D$6:$Z$47,23,FALSE))</f>
        <v/>
      </c>
      <c r="AP41" s="212" t="str">
        <f>IF(AP39="","",VLOOKUP(AP39,'シフト記号表（勤務時間帯）'!$D$6:$Z$47,23,FALSE))</f>
        <v/>
      </c>
      <c r="AQ41" s="213" t="str">
        <f>IF(AQ39="","",VLOOKUP(AQ39,'シフト記号表（勤務時間帯）'!$D$6:$Z$47,23,FALSE))</f>
        <v/>
      </c>
      <c r="AR41" s="213" t="str">
        <f>IF(AR39="","",VLOOKUP(AR39,'シフト記号表（勤務時間帯）'!$D$6:$Z$47,23,FALSE))</f>
        <v/>
      </c>
      <c r="AS41" s="213" t="str">
        <f>IF(AS39="","",VLOOKUP(AS39,'シフト記号表（勤務時間帯）'!$D$6:$Z$47,23,FALSE))</f>
        <v/>
      </c>
      <c r="AT41" s="213" t="str">
        <f>IF(AT39="","",VLOOKUP(AT39,'シフト記号表（勤務時間帯）'!$D$6:$Z$47,23,FALSE))</f>
        <v/>
      </c>
      <c r="AU41" s="213" t="str">
        <f>IF(AU39="","",VLOOKUP(AU39,'シフト記号表（勤務時間帯）'!$D$6:$Z$47,23,FALSE))</f>
        <v/>
      </c>
      <c r="AV41" s="214" t="str">
        <f>IF(AV39="","",VLOOKUP(AV39,'シフト記号表（勤務時間帯）'!$D$6:$Z$47,23,FALSE))</f>
        <v/>
      </c>
      <c r="AW41" s="212" t="str">
        <f>IF(AW39="","",VLOOKUP(AW39,'シフト記号表（勤務時間帯）'!$D$6:$Z$47,23,FALSE))</f>
        <v/>
      </c>
      <c r="AX41" s="213" t="str">
        <f>IF(AX39="","",VLOOKUP(AX39,'シフト記号表（勤務時間帯）'!$D$6:$Z$47,23,FALSE))</f>
        <v/>
      </c>
      <c r="AY41" s="213" t="str">
        <f>IF(AY39="","",VLOOKUP(AY39,'シフト記号表（勤務時間帯）'!$D$6:$Z$47,23,FALSE))</f>
        <v/>
      </c>
      <c r="AZ41" s="716">
        <f>IF($BC$3="４週",SUM(U41:AV41),IF($BC$3="暦月",SUM(U41:AY41),""))</f>
        <v>0</v>
      </c>
      <c r="BA41" s="717"/>
      <c r="BB41" s="718">
        <f>IF($BC$3="４週",AZ41/4,IF($BC$3="暦月",(AZ41/($BC$8/7)),""))</f>
        <v>0</v>
      </c>
      <c r="BC41" s="717"/>
      <c r="BD41" s="710"/>
      <c r="BE41" s="711"/>
      <c r="BF41" s="711"/>
      <c r="BG41" s="711"/>
      <c r="BH41" s="712"/>
    </row>
    <row r="42" spans="2:60" ht="20.25" customHeight="1">
      <c r="B42" s="129"/>
      <c r="C42" s="659"/>
      <c r="D42" s="660"/>
      <c r="E42" s="661"/>
      <c r="F42" s="178"/>
      <c r="G42" s="174"/>
      <c r="H42" s="723"/>
      <c r="I42" s="671"/>
      <c r="J42" s="672"/>
      <c r="K42" s="672"/>
      <c r="L42" s="673"/>
      <c r="M42" s="680"/>
      <c r="N42" s="681"/>
      <c r="O42" s="682"/>
      <c r="P42" s="21" t="s">
        <v>18</v>
      </c>
      <c r="Q42" s="27"/>
      <c r="R42" s="27"/>
      <c r="S42" s="15"/>
      <c r="T42" s="55"/>
      <c r="U42" s="215"/>
      <c r="V42" s="216"/>
      <c r="W42" s="216"/>
      <c r="X42" s="216"/>
      <c r="Y42" s="216"/>
      <c r="Z42" s="216"/>
      <c r="AA42" s="217"/>
      <c r="AB42" s="215"/>
      <c r="AC42" s="216"/>
      <c r="AD42" s="216"/>
      <c r="AE42" s="216"/>
      <c r="AF42" s="216"/>
      <c r="AG42" s="216"/>
      <c r="AH42" s="217"/>
      <c r="AI42" s="215"/>
      <c r="AJ42" s="216"/>
      <c r="AK42" s="216"/>
      <c r="AL42" s="216"/>
      <c r="AM42" s="216"/>
      <c r="AN42" s="216"/>
      <c r="AO42" s="217"/>
      <c r="AP42" s="215"/>
      <c r="AQ42" s="216"/>
      <c r="AR42" s="216"/>
      <c r="AS42" s="216"/>
      <c r="AT42" s="216"/>
      <c r="AU42" s="216"/>
      <c r="AV42" s="217"/>
      <c r="AW42" s="215"/>
      <c r="AX42" s="216"/>
      <c r="AY42" s="216"/>
      <c r="AZ42" s="689"/>
      <c r="BA42" s="690"/>
      <c r="BB42" s="703"/>
      <c r="BC42" s="690"/>
      <c r="BD42" s="704"/>
      <c r="BE42" s="705"/>
      <c r="BF42" s="705"/>
      <c r="BG42" s="705"/>
      <c r="BH42" s="706"/>
    </row>
    <row r="43" spans="2:60" ht="20.25" customHeight="1">
      <c r="B43" s="125">
        <f>B40+1</f>
        <v>8</v>
      </c>
      <c r="C43" s="662"/>
      <c r="D43" s="663"/>
      <c r="E43" s="664"/>
      <c r="F43" s="178">
        <f>C42</f>
        <v>0</v>
      </c>
      <c r="G43" s="174"/>
      <c r="H43" s="669"/>
      <c r="I43" s="674"/>
      <c r="J43" s="675"/>
      <c r="K43" s="675"/>
      <c r="L43" s="676"/>
      <c r="M43" s="683"/>
      <c r="N43" s="684"/>
      <c r="O43" s="685"/>
      <c r="P43" s="23" t="s">
        <v>72</v>
      </c>
      <c r="Q43" s="24"/>
      <c r="R43" s="24"/>
      <c r="S43" s="19"/>
      <c r="T43" s="53"/>
      <c r="U43" s="209" t="str">
        <f>IF(U42="","",VLOOKUP(U42,'シフト記号表（勤務時間帯）'!$D$6:$X$47,21,FALSE))</f>
        <v/>
      </c>
      <c r="V43" s="210" t="str">
        <f>IF(V42="","",VLOOKUP(V42,'シフト記号表（勤務時間帯）'!$D$6:$X$47,21,FALSE))</f>
        <v/>
      </c>
      <c r="W43" s="210" t="str">
        <f>IF(W42="","",VLOOKUP(W42,'シフト記号表（勤務時間帯）'!$D$6:$X$47,21,FALSE))</f>
        <v/>
      </c>
      <c r="X43" s="210" t="str">
        <f>IF(X42="","",VLOOKUP(X42,'シフト記号表（勤務時間帯）'!$D$6:$X$47,21,FALSE))</f>
        <v/>
      </c>
      <c r="Y43" s="210" t="str">
        <f>IF(Y42="","",VLOOKUP(Y42,'シフト記号表（勤務時間帯）'!$D$6:$X$47,21,FALSE))</f>
        <v/>
      </c>
      <c r="Z43" s="210" t="str">
        <f>IF(Z42="","",VLOOKUP(Z42,'シフト記号表（勤務時間帯）'!$D$6:$X$47,21,FALSE))</f>
        <v/>
      </c>
      <c r="AA43" s="211" t="str">
        <f>IF(AA42="","",VLOOKUP(AA42,'シフト記号表（勤務時間帯）'!$D$6:$X$47,21,FALSE))</f>
        <v/>
      </c>
      <c r="AB43" s="209" t="str">
        <f>IF(AB42="","",VLOOKUP(AB42,'シフト記号表（勤務時間帯）'!$D$6:$X$47,21,FALSE))</f>
        <v/>
      </c>
      <c r="AC43" s="210" t="str">
        <f>IF(AC42="","",VLOOKUP(AC42,'シフト記号表（勤務時間帯）'!$D$6:$X$47,21,FALSE))</f>
        <v/>
      </c>
      <c r="AD43" s="210" t="str">
        <f>IF(AD42="","",VLOOKUP(AD42,'シフト記号表（勤務時間帯）'!$D$6:$X$47,21,FALSE))</f>
        <v/>
      </c>
      <c r="AE43" s="210" t="str">
        <f>IF(AE42="","",VLOOKUP(AE42,'シフト記号表（勤務時間帯）'!$D$6:$X$47,21,FALSE))</f>
        <v/>
      </c>
      <c r="AF43" s="210" t="str">
        <f>IF(AF42="","",VLOOKUP(AF42,'シフト記号表（勤務時間帯）'!$D$6:$X$47,21,FALSE))</f>
        <v/>
      </c>
      <c r="AG43" s="210" t="str">
        <f>IF(AG42="","",VLOOKUP(AG42,'シフト記号表（勤務時間帯）'!$D$6:$X$47,21,FALSE))</f>
        <v/>
      </c>
      <c r="AH43" s="211" t="str">
        <f>IF(AH42="","",VLOOKUP(AH42,'シフト記号表（勤務時間帯）'!$D$6:$X$47,21,FALSE))</f>
        <v/>
      </c>
      <c r="AI43" s="209" t="str">
        <f>IF(AI42="","",VLOOKUP(AI42,'シフト記号表（勤務時間帯）'!$D$6:$X$47,21,FALSE))</f>
        <v/>
      </c>
      <c r="AJ43" s="210" t="str">
        <f>IF(AJ42="","",VLOOKUP(AJ42,'シフト記号表（勤務時間帯）'!$D$6:$X$47,21,FALSE))</f>
        <v/>
      </c>
      <c r="AK43" s="210" t="str">
        <f>IF(AK42="","",VLOOKUP(AK42,'シフト記号表（勤務時間帯）'!$D$6:$X$47,21,FALSE))</f>
        <v/>
      </c>
      <c r="AL43" s="210" t="str">
        <f>IF(AL42="","",VLOOKUP(AL42,'シフト記号表（勤務時間帯）'!$D$6:$X$47,21,FALSE))</f>
        <v/>
      </c>
      <c r="AM43" s="210" t="str">
        <f>IF(AM42="","",VLOOKUP(AM42,'シフト記号表（勤務時間帯）'!$D$6:$X$47,21,FALSE))</f>
        <v/>
      </c>
      <c r="AN43" s="210" t="str">
        <f>IF(AN42="","",VLOOKUP(AN42,'シフト記号表（勤務時間帯）'!$D$6:$X$47,21,FALSE))</f>
        <v/>
      </c>
      <c r="AO43" s="211" t="str">
        <f>IF(AO42="","",VLOOKUP(AO42,'シフト記号表（勤務時間帯）'!$D$6:$X$47,21,FALSE))</f>
        <v/>
      </c>
      <c r="AP43" s="209" t="str">
        <f>IF(AP42="","",VLOOKUP(AP42,'シフト記号表（勤務時間帯）'!$D$6:$X$47,21,FALSE))</f>
        <v/>
      </c>
      <c r="AQ43" s="210" t="str">
        <f>IF(AQ42="","",VLOOKUP(AQ42,'シフト記号表（勤務時間帯）'!$D$6:$X$47,21,FALSE))</f>
        <v/>
      </c>
      <c r="AR43" s="210" t="str">
        <f>IF(AR42="","",VLOOKUP(AR42,'シフト記号表（勤務時間帯）'!$D$6:$X$47,21,FALSE))</f>
        <v/>
      </c>
      <c r="AS43" s="210" t="str">
        <f>IF(AS42="","",VLOOKUP(AS42,'シフト記号表（勤務時間帯）'!$D$6:$X$47,21,FALSE))</f>
        <v/>
      </c>
      <c r="AT43" s="210" t="str">
        <f>IF(AT42="","",VLOOKUP(AT42,'シフト記号表（勤務時間帯）'!$D$6:$X$47,21,FALSE))</f>
        <v/>
      </c>
      <c r="AU43" s="210" t="str">
        <f>IF(AU42="","",VLOOKUP(AU42,'シフト記号表（勤務時間帯）'!$D$6:$X$47,21,FALSE))</f>
        <v/>
      </c>
      <c r="AV43" s="211" t="str">
        <f>IF(AV42="","",VLOOKUP(AV42,'シフト記号表（勤務時間帯）'!$D$6:$X$47,21,FALSE))</f>
        <v/>
      </c>
      <c r="AW43" s="209" t="str">
        <f>IF(AW42="","",VLOOKUP(AW42,'シフト記号表（勤務時間帯）'!$D$6:$X$47,21,FALSE))</f>
        <v/>
      </c>
      <c r="AX43" s="210" t="str">
        <f>IF(AX42="","",VLOOKUP(AX42,'シフト記号表（勤務時間帯）'!$D$6:$X$47,21,FALSE))</f>
        <v/>
      </c>
      <c r="AY43" s="210" t="str">
        <f>IF(AY42="","",VLOOKUP(AY42,'シフト記号表（勤務時間帯）'!$D$6:$X$47,21,FALSE))</f>
        <v/>
      </c>
      <c r="AZ43" s="713">
        <f>IF($BC$3="４週",SUM(U43:AV43),IF($BC$3="暦月",SUM(U43:AY43),""))</f>
        <v>0</v>
      </c>
      <c r="BA43" s="714"/>
      <c r="BB43" s="715">
        <f>IF($BC$3="４週",AZ43/4,IF($BC$3="暦月",(AZ43/($BC$8/7)),""))</f>
        <v>0</v>
      </c>
      <c r="BC43" s="714"/>
      <c r="BD43" s="707"/>
      <c r="BE43" s="708"/>
      <c r="BF43" s="708"/>
      <c r="BG43" s="708"/>
      <c r="BH43" s="709"/>
    </row>
    <row r="44" spans="2:60" ht="20.25" customHeight="1">
      <c r="B44" s="127"/>
      <c r="C44" s="665"/>
      <c r="D44" s="666"/>
      <c r="E44" s="667"/>
      <c r="F44" s="179"/>
      <c r="G44" s="175">
        <f>C42</f>
        <v>0</v>
      </c>
      <c r="H44" s="670"/>
      <c r="I44" s="677"/>
      <c r="J44" s="678"/>
      <c r="K44" s="678"/>
      <c r="L44" s="679"/>
      <c r="M44" s="686"/>
      <c r="N44" s="687"/>
      <c r="O44" s="688"/>
      <c r="P44" s="25" t="s">
        <v>73</v>
      </c>
      <c r="Q44" s="29"/>
      <c r="R44" s="29"/>
      <c r="S44" s="17"/>
      <c r="T44" s="54"/>
      <c r="U44" s="212" t="str">
        <f>IF(U42="","",VLOOKUP(U42,'シフト記号表（勤務時間帯）'!$D$6:$Z$47,23,FALSE))</f>
        <v/>
      </c>
      <c r="V44" s="213" t="str">
        <f>IF(V42="","",VLOOKUP(V42,'シフト記号表（勤務時間帯）'!$D$6:$Z$47,23,FALSE))</f>
        <v/>
      </c>
      <c r="W44" s="213" t="str">
        <f>IF(W42="","",VLOOKUP(W42,'シフト記号表（勤務時間帯）'!$D$6:$Z$47,23,FALSE))</f>
        <v/>
      </c>
      <c r="X44" s="213" t="str">
        <f>IF(X42="","",VLOOKUP(X42,'シフト記号表（勤務時間帯）'!$D$6:$Z$47,23,FALSE))</f>
        <v/>
      </c>
      <c r="Y44" s="213" t="str">
        <f>IF(Y42="","",VLOOKUP(Y42,'シフト記号表（勤務時間帯）'!$D$6:$Z$47,23,FALSE))</f>
        <v/>
      </c>
      <c r="Z44" s="213" t="str">
        <f>IF(Z42="","",VLOOKUP(Z42,'シフト記号表（勤務時間帯）'!$D$6:$Z$47,23,FALSE))</f>
        <v/>
      </c>
      <c r="AA44" s="214" t="str">
        <f>IF(AA42="","",VLOOKUP(AA42,'シフト記号表（勤務時間帯）'!$D$6:$Z$47,23,FALSE))</f>
        <v/>
      </c>
      <c r="AB44" s="212" t="str">
        <f>IF(AB42="","",VLOOKUP(AB42,'シフト記号表（勤務時間帯）'!$D$6:$Z$47,23,FALSE))</f>
        <v/>
      </c>
      <c r="AC44" s="213" t="str">
        <f>IF(AC42="","",VLOOKUP(AC42,'シフト記号表（勤務時間帯）'!$D$6:$Z$47,23,FALSE))</f>
        <v/>
      </c>
      <c r="AD44" s="213" t="str">
        <f>IF(AD42="","",VLOOKUP(AD42,'シフト記号表（勤務時間帯）'!$D$6:$Z$47,23,FALSE))</f>
        <v/>
      </c>
      <c r="AE44" s="213" t="str">
        <f>IF(AE42="","",VLOOKUP(AE42,'シフト記号表（勤務時間帯）'!$D$6:$Z$47,23,FALSE))</f>
        <v/>
      </c>
      <c r="AF44" s="213" t="str">
        <f>IF(AF42="","",VLOOKUP(AF42,'シフト記号表（勤務時間帯）'!$D$6:$Z$47,23,FALSE))</f>
        <v/>
      </c>
      <c r="AG44" s="213" t="str">
        <f>IF(AG42="","",VLOOKUP(AG42,'シフト記号表（勤務時間帯）'!$D$6:$Z$47,23,FALSE))</f>
        <v/>
      </c>
      <c r="AH44" s="214" t="str">
        <f>IF(AH42="","",VLOOKUP(AH42,'シフト記号表（勤務時間帯）'!$D$6:$Z$47,23,FALSE))</f>
        <v/>
      </c>
      <c r="AI44" s="212" t="str">
        <f>IF(AI42="","",VLOOKUP(AI42,'シフト記号表（勤務時間帯）'!$D$6:$Z$47,23,FALSE))</f>
        <v/>
      </c>
      <c r="AJ44" s="213" t="str">
        <f>IF(AJ42="","",VLOOKUP(AJ42,'シフト記号表（勤務時間帯）'!$D$6:$Z$47,23,FALSE))</f>
        <v/>
      </c>
      <c r="AK44" s="213" t="str">
        <f>IF(AK42="","",VLOOKUP(AK42,'シフト記号表（勤務時間帯）'!$D$6:$Z$47,23,FALSE))</f>
        <v/>
      </c>
      <c r="AL44" s="213" t="str">
        <f>IF(AL42="","",VLOOKUP(AL42,'シフト記号表（勤務時間帯）'!$D$6:$Z$47,23,FALSE))</f>
        <v/>
      </c>
      <c r="AM44" s="213" t="str">
        <f>IF(AM42="","",VLOOKUP(AM42,'シフト記号表（勤務時間帯）'!$D$6:$Z$47,23,FALSE))</f>
        <v/>
      </c>
      <c r="AN44" s="213" t="str">
        <f>IF(AN42="","",VLOOKUP(AN42,'シフト記号表（勤務時間帯）'!$D$6:$Z$47,23,FALSE))</f>
        <v/>
      </c>
      <c r="AO44" s="214" t="str">
        <f>IF(AO42="","",VLOOKUP(AO42,'シフト記号表（勤務時間帯）'!$D$6:$Z$47,23,FALSE))</f>
        <v/>
      </c>
      <c r="AP44" s="212" t="str">
        <f>IF(AP42="","",VLOOKUP(AP42,'シフト記号表（勤務時間帯）'!$D$6:$Z$47,23,FALSE))</f>
        <v/>
      </c>
      <c r="AQ44" s="213" t="str">
        <f>IF(AQ42="","",VLOOKUP(AQ42,'シフト記号表（勤務時間帯）'!$D$6:$Z$47,23,FALSE))</f>
        <v/>
      </c>
      <c r="AR44" s="213" t="str">
        <f>IF(AR42="","",VLOOKUP(AR42,'シフト記号表（勤務時間帯）'!$D$6:$Z$47,23,FALSE))</f>
        <v/>
      </c>
      <c r="AS44" s="213" t="str">
        <f>IF(AS42="","",VLOOKUP(AS42,'シフト記号表（勤務時間帯）'!$D$6:$Z$47,23,FALSE))</f>
        <v/>
      </c>
      <c r="AT44" s="213" t="str">
        <f>IF(AT42="","",VLOOKUP(AT42,'シフト記号表（勤務時間帯）'!$D$6:$Z$47,23,FALSE))</f>
        <v/>
      </c>
      <c r="AU44" s="213" t="str">
        <f>IF(AU42="","",VLOOKUP(AU42,'シフト記号表（勤務時間帯）'!$D$6:$Z$47,23,FALSE))</f>
        <v/>
      </c>
      <c r="AV44" s="214" t="str">
        <f>IF(AV42="","",VLOOKUP(AV42,'シフト記号表（勤務時間帯）'!$D$6:$Z$47,23,FALSE))</f>
        <v/>
      </c>
      <c r="AW44" s="212" t="str">
        <f>IF(AW42="","",VLOOKUP(AW42,'シフト記号表（勤務時間帯）'!$D$6:$Z$47,23,FALSE))</f>
        <v/>
      </c>
      <c r="AX44" s="213" t="str">
        <f>IF(AX42="","",VLOOKUP(AX42,'シフト記号表（勤務時間帯）'!$D$6:$Z$47,23,FALSE))</f>
        <v/>
      </c>
      <c r="AY44" s="213" t="str">
        <f>IF(AY42="","",VLOOKUP(AY42,'シフト記号表（勤務時間帯）'!$D$6:$Z$47,23,FALSE))</f>
        <v/>
      </c>
      <c r="AZ44" s="716">
        <f>IF($BC$3="４週",SUM(U44:AV44),IF($BC$3="暦月",SUM(U44:AY44),""))</f>
        <v>0</v>
      </c>
      <c r="BA44" s="717"/>
      <c r="BB44" s="718">
        <f>IF($BC$3="４週",AZ44/4,IF($BC$3="暦月",(AZ44/($BC$8/7)),""))</f>
        <v>0</v>
      </c>
      <c r="BC44" s="717"/>
      <c r="BD44" s="710"/>
      <c r="BE44" s="711"/>
      <c r="BF44" s="711"/>
      <c r="BG44" s="711"/>
      <c r="BH44" s="712"/>
    </row>
    <row r="45" spans="2:60" ht="20.25" customHeight="1">
      <c r="B45" s="129"/>
      <c r="C45" s="659"/>
      <c r="D45" s="660"/>
      <c r="E45" s="661"/>
      <c r="F45" s="178"/>
      <c r="G45" s="174"/>
      <c r="H45" s="723"/>
      <c r="I45" s="671"/>
      <c r="J45" s="672"/>
      <c r="K45" s="672"/>
      <c r="L45" s="673"/>
      <c r="M45" s="680"/>
      <c r="N45" s="681"/>
      <c r="O45" s="682"/>
      <c r="P45" s="21" t="s">
        <v>18</v>
      </c>
      <c r="Q45" s="27"/>
      <c r="R45" s="27"/>
      <c r="S45" s="15"/>
      <c r="T45" s="55"/>
      <c r="U45" s="215"/>
      <c r="V45" s="216"/>
      <c r="W45" s="216"/>
      <c r="X45" s="216"/>
      <c r="Y45" s="216"/>
      <c r="Z45" s="216"/>
      <c r="AA45" s="217"/>
      <c r="AB45" s="215"/>
      <c r="AC45" s="216"/>
      <c r="AD45" s="216"/>
      <c r="AE45" s="216"/>
      <c r="AF45" s="216"/>
      <c r="AG45" s="216"/>
      <c r="AH45" s="217"/>
      <c r="AI45" s="215"/>
      <c r="AJ45" s="216"/>
      <c r="AK45" s="216"/>
      <c r="AL45" s="216"/>
      <c r="AM45" s="216"/>
      <c r="AN45" s="216"/>
      <c r="AO45" s="217"/>
      <c r="AP45" s="215"/>
      <c r="AQ45" s="216"/>
      <c r="AR45" s="216"/>
      <c r="AS45" s="216"/>
      <c r="AT45" s="216"/>
      <c r="AU45" s="216"/>
      <c r="AV45" s="217"/>
      <c r="AW45" s="215"/>
      <c r="AX45" s="216"/>
      <c r="AY45" s="216"/>
      <c r="AZ45" s="689"/>
      <c r="BA45" s="690"/>
      <c r="BB45" s="703"/>
      <c r="BC45" s="690"/>
      <c r="BD45" s="704"/>
      <c r="BE45" s="705"/>
      <c r="BF45" s="705"/>
      <c r="BG45" s="705"/>
      <c r="BH45" s="706"/>
    </row>
    <row r="46" spans="2:60" ht="20.25" customHeight="1">
      <c r="B46" s="125">
        <f>B43+1</f>
        <v>9</v>
      </c>
      <c r="C46" s="662"/>
      <c r="D46" s="663"/>
      <c r="E46" s="664"/>
      <c r="F46" s="178">
        <f>C45</f>
        <v>0</v>
      </c>
      <c r="G46" s="174"/>
      <c r="H46" s="669"/>
      <c r="I46" s="674"/>
      <c r="J46" s="675"/>
      <c r="K46" s="675"/>
      <c r="L46" s="676"/>
      <c r="M46" s="683"/>
      <c r="N46" s="684"/>
      <c r="O46" s="685"/>
      <c r="P46" s="23" t="s">
        <v>72</v>
      </c>
      <c r="Q46" s="24"/>
      <c r="R46" s="24"/>
      <c r="S46" s="19"/>
      <c r="T46" s="53"/>
      <c r="U46" s="209" t="str">
        <f>IF(U45="","",VLOOKUP(U45,'シフト記号表（勤務時間帯）'!$D$6:$X$47,21,FALSE))</f>
        <v/>
      </c>
      <c r="V46" s="210" t="str">
        <f>IF(V45="","",VLOOKUP(V45,'シフト記号表（勤務時間帯）'!$D$6:$X$47,21,FALSE))</f>
        <v/>
      </c>
      <c r="W46" s="210" t="str">
        <f>IF(W45="","",VLOOKUP(W45,'シフト記号表（勤務時間帯）'!$D$6:$X$47,21,FALSE))</f>
        <v/>
      </c>
      <c r="X46" s="210" t="str">
        <f>IF(X45="","",VLOOKUP(X45,'シフト記号表（勤務時間帯）'!$D$6:$X$47,21,FALSE))</f>
        <v/>
      </c>
      <c r="Y46" s="210" t="str">
        <f>IF(Y45="","",VLOOKUP(Y45,'シフト記号表（勤務時間帯）'!$D$6:$X$47,21,FALSE))</f>
        <v/>
      </c>
      <c r="Z46" s="210" t="str">
        <f>IF(Z45="","",VLOOKUP(Z45,'シフト記号表（勤務時間帯）'!$D$6:$X$47,21,FALSE))</f>
        <v/>
      </c>
      <c r="AA46" s="211" t="str">
        <f>IF(AA45="","",VLOOKUP(AA45,'シフト記号表（勤務時間帯）'!$D$6:$X$47,21,FALSE))</f>
        <v/>
      </c>
      <c r="AB46" s="209" t="str">
        <f>IF(AB45="","",VLOOKUP(AB45,'シフト記号表（勤務時間帯）'!$D$6:$X$47,21,FALSE))</f>
        <v/>
      </c>
      <c r="AC46" s="210" t="str">
        <f>IF(AC45="","",VLOOKUP(AC45,'シフト記号表（勤務時間帯）'!$D$6:$X$47,21,FALSE))</f>
        <v/>
      </c>
      <c r="AD46" s="210" t="str">
        <f>IF(AD45="","",VLOOKUP(AD45,'シフト記号表（勤務時間帯）'!$D$6:$X$47,21,FALSE))</f>
        <v/>
      </c>
      <c r="AE46" s="210" t="str">
        <f>IF(AE45="","",VLOOKUP(AE45,'シフト記号表（勤務時間帯）'!$D$6:$X$47,21,FALSE))</f>
        <v/>
      </c>
      <c r="AF46" s="210" t="str">
        <f>IF(AF45="","",VLOOKUP(AF45,'シフト記号表（勤務時間帯）'!$D$6:$X$47,21,FALSE))</f>
        <v/>
      </c>
      <c r="AG46" s="210" t="str">
        <f>IF(AG45="","",VLOOKUP(AG45,'シフト記号表（勤務時間帯）'!$D$6:$X$47,21,FALSE))</f>
        <v/>
      </c>
      <c r="AH46" s="211" t="str">
        <f>IF(AH45="","",VLOOKUP(AH45,'シフト記号表（勤務時間帯）'!$D$6:$X$47,21,FALSE))</f>
        <v/>
      </c>
      <c r="AI46" s="209" t="str">
        <f>IF(AI45="","",VLOOKUP(AI45,'シフト記号表（勤務時間帯）'!$D$6:$X$47,21,FALSE))</f>
        <v/>
      </c>
      <c r="AJ46" s="210" t="str">
        <f>IF(AJ45="","",VLOOKUP(AJ45,'シフト記号表（勤務時間帯）'!$D$6:$X$47,21,FALSE))</f>
        <v/>
      </c>
      <c r="AK46" s="210" t="str">
        <f>IF(AK45="","",VLOOKUP(AK45,'シフト記号表（勤務時間帯）'!$D$6:$X$47,21,FALSE))</f>
        <v/>
      </c>
      <c r="AL46" s="210" t="str">
        <f>IF(AL45="","",VLOOKUP(AL45,'シフト記号表（勤務時間帯）'!$D$6:$X$47,21,FALSE))</f>
        <v/>
      </c>
      <c r="AM46" s="210" t="str">
        <f>IF(AM45="","",VLOOKUP(AM45,'シフト記号表（勤務時間帯）'!$D$6:$X$47,21,FALSE))</f>
        <v/>
      </c>
      <c r="AN46" s="210" t="str">
        <f>IF(AN45="","",VLOOKUP(AN45,'シフト記号表（勤務時間帯）'!$D$6:$X$47,21,FALSE))</f>
        <v/>
      </c>
      <c r="AO46" s="211" t="str">
        <f>IF(AO45="","",VLOOKUP(AO45,'シフト記号表（勤務時間帯）'!$D$6:$X$47,21,FALSE))</f>
        <v/>
      </c>
      <c r="AP46" s="209" t="str">
        <f>IF(AP45="","",VLOOKUP(AP45,'シフト記号表（勤務時間帯）'!$D$6:$X$47,21,FALSE))</f>
        <v/>
      </c>
      <c r="AQ46" s="210" t="str">
        <f>IF(AQ45="","",VLOOKUP(AQ45,'シフト記号表（勤務時間帯）'!$D$6:$X$47,21,FALSE))</f>
        <v/>
      </c>
      <c r="AR46" s="210" t="str">
        <f>IF(AR45="","",VLOOKUP(AR45,'シフト記号表（勤務時間帯）'!$D$6:$X$47,21,FALSE))</f>
        <v/>
      </c>
      <c r="AS46" s="210" t="str">
        <f>IF(AS45="","",VLOOKUP(AS45,'シフト記号表（勤務時間帯）'!$D$6:$X$47,21,FALSE))</f>
        <v/>
      </c>
      <c r="AT46" s="210" t="str">
        <f>IF(AT45="","",VLOOKUP(AT45,'シフト記号表（勤務時間帯）'!$D$6:$X$47,21,FALSE))</f>
        <v/>
      </c>
      <c r="AU46" s="210" t="str">
        <f>IF(AU45="","",VLOOKUP(AU45,'シフト記号表（勤務時間帯）'!$D$6:$X$47,21,FALSE))</f>
        <v/>
      </c>
      <c r="AV46" s="211" t="str">
        <f>IF(AV45="","",VLOOKUP(AV45,'シフト記号表（勤務時間帯）'!$D$6:$X$47,21,FALSE))</f>
        <v/>
      </c>
      <c r="AW46" s="209" t="str">
        <f>IF(AW45="","",VLOOKUP(AW45,'シフト記号表（勤務時間帯）'!$D$6:$X$47,21,FALSE))</f>
        <v/>
      </c>
      <c r="AX46" s="210" t="str">
        <f>IF(AX45="","",VLOOKUP(AX45,'シフト記号表（勤務時間帯）'!$D$6:$X$47,21,FALSE))</f>
        <v/>
      </c>
      <c r="AY46" s="210" t="str">
        <f>IF(AY45="","",VLOOKUP(AY45,'シフト記号表（勤務時間帯）'!$D$6:$X$47,21,FALSE))</f>
        <v/>
      </c>
      <c r="AZ46" s="713">
        <f>IF($BC$3="４週",SUM(U46:AV46),IF($BC$3="暦月",SUM(U46:AY46),""))</f>
        <v>0</v>
      </c>
      <c r="BA46" s="714"/>
      <c r="BB46" s="715">
        <f>IF($BC$3="４週",AZ46/4,IF($BC$3="暦月",(AZ46/($BC$8/7)),""))</f>
        <v>0</v>
      </c>
      <c r="BC46" s="714"/>
      <c r="BD46" s="707"/>
      <c r="BE46" s="708"/>
      <c r="BF46" s="708"/>
      <c r="BG46" s="708"/>
      <c r="BH46" s="709"/>
    </row>
    <row r="47" spans="2:60" ht="20.25" customHeight="1">
      <c r="B47" s="127"/>
      <c r="C47" s="665"/>
      <c r="D47" s="666"/>
      <c r="E47" s="667"/>
      <c r="F47" s="179"/>
      <c r="G47" s="175">
        <f>C45</f>
        <v>0</v>
      </c>
      <c r="H47" s="670"/>
      <c r="I47" s="677"/>
      <c r="J47" s="678"/>
      <c r="K47" s="678"/>
      <c r="L47" s="679"/>
      <c r="M47" s="686"/>
      <c r="N47" s="687"/>
      <c r="O47" s="688"/>
      <c r="P47" s="25" t="s">
        <v>73</v>
      </c>
      <c r="Q47" s="26"/>
      <c r="R47" s="26"/>
      <c r="S47" s="18"/>
      <c r="T47" s="57"/>
      <c r="U47" s="212" t="str">
        <f>IF(U45="","",VLOOKUP(U45,'シフト記号表（勤務時間帯）'!$D$6:$Z$47,23,FALSE))</f>
        <v/>
      </c>
      <c r="V47" s="213" t="str">
        <f>IF(V45="","",VLOOKUP(V45,'シフト記号表（勤務時間帯）'!$D$6:$Z$47,23,FALSE))</f>
        <v/>
      </c>
      <c r="W47" s="213" t="str">
        <f>IF(W45="","",VLOOKUP(W45,'シフト記号表（勤務時間帯）'!$D$6:$Z$47,23,FALSE))</f>
        <v/>
      </c>
      <c r="X47" s="213" t="str">
        <f>IF(X45="","",VLOOKUP(X45,'シフト記号表（勤務時間帯）'!$D$6:$Z$47,23,FALSE))</f>
        <v/>
      </c>
      <c r="Y47" s="213" t="str">
        <f>IF(Y45="","",VLOOKUP(Y45,'シフト記号表（勤務時間帯）'!$D$6:$Z$47,23,FALSE))</f>
        <v/>
      </c>
      <c r="Z47" s="213" t="str">
        <f>IF(Z45="","",VLOOKUP(Z45,'シフト記号表（勤務時間帯）'!$D$6:$Z$47,23,FALSE))</f>
        <v/>
      </c>
      <c r="AA47" s="214" t="str">
        <f>IF(AA45="","",VLOOKUP(AA45,'シフト記号表（勤務時間帯）'!$D$6:$Z$47,23,FALSE))</f>
        <v/>
      </c>
      <c r="AB47" s="212" t="str">
        <f>IF(AB45="","",VLOOKUP(AB45,'シフト記号表（勤務時間帯）'!$D$6:$Z$47,23,FALSE))</f>
        <v/>
      </c>
      <c r="AC47" s="213" t="str">
        <f>IF(AC45="","",VLOOKUP(AC45,'シフト記号表（勤務時間帯）'!$D$6:$Z$47,23,FALSE))</f>
        <v/>
      </c>
      <c r="AD47" s="213" t="str">
        <f>IF(AD45="","",VLOOKUP(AD45,'シフト記号表（勤務時間帯）'!$D$6:$Z$47,23,FALSE))</f>
        <v/>
      </c>
      <c r="AE47" s="213" t="str">
        <f>IF(AE45="","",VLOOKUP(AE45,'シフト記号表（勤務時間帯）'!$D$6:$Z$47,23,FALSE))</f>
        <v/>
      </c>
      <c r="AF47" s="213" t="str">
        <f>IF(AF45="","",VLOOKUP(AF45,'シフト記号表（勤務時間帯）'!$D$6:$Z$47,23,FALSE))</f>
        <v/>
      </c>
      <c r="AG47" s="213" t="str">
        <f>IF(AG45="","",VLOOKUP(AG45,'シフト記号表（勤務時間帯）'!$D$6:$Z$47,23,FALSE))</f>
        <v/>
      </c>
      <c r="AH47" s="214" t="str">
        <f>IF(AH45="","",VLOOKUP(AH45,'シフト記号表（勤務時間帯）'!$D$6:$Z$47,23,FALSE))</f>
        <v/>
      </c>
      <c r="AI47" s="212" t="str">
        <f>IF(AI45="","",VLOOKUP(AI45,'シフト記号表（勤務時間帯）'!$D$6:$Z$47,23,FALSE))</f>
        <v/>
      </c>
      <c r="AJ47" s="213" t="str">
        <f>IF(AJ45="","",VLOOKUP(AJ45,'シフト記号表（勤務時間帯）'!$D$6:$Z$47,23,FALSE))</f>
        <v/>
      </c>
      <c r="AK47" s="213" t="str">
        <f>IF(AK45="","",VLOOKUP(AK45,'シフト記号表（勤務時間帯）'!$D$6:$Z$47,23,FALSE))</f>
        <v/>
      </c>
      <c r="AL47" s="213" t="str">
        <f>IF(AL45="","",VLOOKUP(AL45,'シフト記号表（勤務時間帯）'!$D$6:$Z$47,23,FALSE))</f>
        <v/>
      </c>
      <c r="AM47" s="213" t="str">
        <f>IF(AM45="","",VLOOKUP(AM45,'シフト記号表（勤務時間帯）'!$D$6:$Z$47,23,FALSE))</f>
        <v/>
      </c>
      <c r="AN47" s="213" t="str">
        <f>IF(AN45="","",VLOOKUP(AN45,'シフト記号表（勤務時間帯）'!$D$6:$Z$47,23,FALSE))</f>
        <v/>
      </c>
      <c r="AO47" s="214" t="str">
        <f>IF(AO45="","",VLOOKUP(AO45,'シフト記号表（勤務時間帯）'!$D$6:$Z$47,23,FALSE))</f>
        <v/>
      </c>
      <c r="AP47" s="212" t="str">
        <f>IF(AP45="","",VLOOKUP(AP45,'シフト記号表（勤務時間帯）'!$D$6:$Z$47,23,FALSE))</f>
        <v/>
      </c>
      <c r="AQ47" s="213" t="str">
        <f>IF(AQ45="","",VLOOKUP(AQ45,'シフト記号表（勤務時間帯）'!$D$6:$Z$47,23,FALSE))</f>
        <v/>
      </c>
      <c r="AR47" s="213" t="str">
        <f>IF(AR45="","",VLOOKUP(AR45,'シフト記号表（勤務時間帯）'!$D$6:$Z$47,23,FALSE))</f>
        <v/>
      </c>
      <c r="AS47" s="213" t="str">
        <f>IF(AS45="","",VLOOKUP(AS45,'シフト記号表（勤務時間帯）'!$D$6:$Z$47,23,FALSE))</f>
        <v/>
      </c>
      <c r="AT47" s="213" t="str">
        <f>IF(AT45="","",VLOOKUP(AT45,'シフト記号表（勤務時間帯）'!$D$6:$Z$47,23,FALSE))</f>
        <v/>
      </c>
      <c r="AU47" s="213" t="str">
        <f>IF(AU45="","",VLOOKUP(AU45,'シフト記号表（勤務時間帯）'!$D$6:$Z$47,23,FALSE))</f>
        <v/>
      </c>
      <c r="AV47" s="214" t="str">
        <f>IF(AV45="","",VLOOKUP(AV45,'シフト記号表（勤務時間帯）'!$D$6:$Z$47,23,FALSE))</f>
        <v/>
      </c>
      <c r="AW47" s="212" t="str">
        <f>IF(AW45="","",VLOOKUP(AW45,'シフト記号表（勤務時間帯）'!$D$6:$Z$47,23,FALSE))</f>
        <v/>
      </c>
      <c r="AX47" s="213" t="str">
        <f>IF(AX45="","",VLOOKUP(AX45,'シフト記号表（勤務時間帯）'!$D$6:$Z$47,23,FALSE))</f>
        <v/>
      </c>
      <c r="AY47" s="213" t="str">
        <f>IF(AY45="","",VLOOKUP(AY45,'シフト記号表（勤務時間帯）'!$D$6:$Z$47,23,FALSE))</f>
        <v/>
      </c>
      <c r="AZ47" s="716">
        <f>IF($BC$3="４週",SUM(U47:AV47),IF($BC$3="暦月",SUM(U47:AY47),""))</f>
        <v>0</v>
      </c>
      <c r="BA47" s="717"/>
      <c r="BB47" s="718">
        <f>IF($BC$3="４週",AZ47/4,IF($BC$3="暦月",(AZ47/($BC$8/7)),""))</f>
        <v>0</v>
      </c>
      <c r="BC47" s="717"/>
      <c r="BD47" s="710"/>
      <c r="BE47" s="711"/>
      <c r="BF47" s="711"/>
      <c r="BG47" s="711"/>
      <c r="BH47" s="712"/>
    </row>
    <row r="48" spans="2:60" ht="20.25" customHeight="1">
      <c r="B48" s="129"/>
      <c r="C48" s="659"/>
      <c r="D48" s="660"/>
      <c r="E48" s="661"/>
      <c r="F48" s="178"/>
      <c r="G48" s="174"/>
      <c r="H48" s="723"/>
      <c r="I48" s="671"/>
      <c r="J48" s="672"/>
      <c r="K48" s="672"/>
      <c r="L48" s="673"/>
      <c r="M48" s="680"/>
      <c r="N48" s="681"/>
      <c r="O48" s="682"/>
      <c r="P48" s="21" t="s">
        <v>18</v>
      </c>
      <c r="Q48" s="28"/>
      <c r="R48" s="28"/>
      <c r="S48" s="16"/>
      <c r="T48" s="58"/>
      <c r="U48" s="215"/>
      <c r="V48" s="216"/>
      <c r="W48" s="216"/>
      <c r="X48" s="216"/>
      <c r="Y48" s="216"/>
      <c r="Z48" s="216"/>
      <c r="AA48" s="217"/>
      <c r="AB48" s="215"/>
      <c r="AC48" s="216"/>
      <c r="AD48" s="216"/>
      <c r="AE48" s="216"/>
      <c r="AF48" s="216"/>
      <c r="AG48" s="216"/>
      <c r="AH48" s="217"/>
      <c r="AI48" s="215"/>
      <c r="AJ48" s="216"/>
      <c r="AK48" s="216"/>
      <c r="AL48" s="216"/>
      <c r="AM48" s="216"/>
      <c r="AN48" s="216"/>
      <c r="AO48" s="217"/>
      <c r="AP48" s="215"/>
      <c r="AQ48" s="216"/>
      <c r="AR48" s="216"/>
      <c r="AS48" s="216"/>
      <c r="AT48" s="216"/>
      <c r="AU48" s="216"/>
      <c r="AV48" s="217"/>
      <c r="AW48" s="215"/>
      <c r="AX48" s="216"/>
      <c r="AY48" s="216"/>
      <c r="AZ48" s="689"/>
      <c r="BA48" s="690"/>
      <c r="BB48" s="703"/>
      <c r="BC48" s="690"/>
      <c r="BD48" s="704"/>
      <c r="BE48" s="705"/>
      <c r="BF48" s="705"/>
      <c r="BG48" s="705"/>
      <c r="BH48" s="706"/>
    </row>
    <row r="49" spans="2:60" ht="20.25" customHeight="1">
      <c r="B49" s="125">
        <f>B46+1</f>
        <v>10</v>
      </c>
      <c r="C49" s="662"/>
      <c r="D49" s="663"/>
      <c r="E49" s="664"/>
      <c r="F49" s="178">
        <f>C48</f>
        <v>0</v>
      </c>
      <c r="G49" s="174"/>
      <c r="H49" s="669"/>
      <c r="I49" s="674"/>
      <c r="J49" s="675"/>
      <c r="K49" s="675"/>
      <c r="L49" s="676"/>
      <c r="M49" s="683"/>
      <c r="N49" s="684"/>
      <c r="O49" s="685"/>
      <c r="P49" s="23" t="s">
        <v>72</v>
      </c>
      <c r="Q49" s="24"/>
      <c r="R49" s="24"/>
      <c r="S49" s="19"/>
      <c r="T49" s="53"/>
      <c r="U49" s="209" t="str">
        <f>IF(U48="","",VLOOKUP(U48,'シフト記号表（勤務時間帯）'!$D$6:$X$47,21,FALSE))</f>
        <v/>
      </c>
      <c r="V49" s="210" t="str">
        <f>IF(V48="","",VLOOKUP(V48,'シフト記号表（勤務時間帯）'!$D$6:$X$47,21,FALSE))</f>
        <v/>
      </c>
      <c r="W49" s="210" t="str">
        <f>IF(W48="","",VLOOKUP(W48,'シフト記号表（勤務時間帯）'!$D$6:$X$47,21,FALSE))</f>
        <v/>
      </c>
      <c r="X49" s="210" t="str">
        <f>IF(X48="","",VLOOKUP(X48,'シフト記号表（勤務時間帯）'!$D$6:$X$47,21,FALSE))</f>
        <v/>
      </c>
      <c r="Y49" s="210" t="str">
        <f>IF(Y48="","",VLOOKUP(Y48,'シフト記号表（勤務時間帯）'!$D$6:$X$47,21,FALSE))</f>
        <v/>
      </c>
      <c r="Z49" s="210" t="str">
        <f>IF(Z48="","",VLOOKUP(Z48,'シフト記号表（勤務時間帯）'!$D$6:$X$47,21,FALSE))</f>
        <v/>
      </c>
      <c r="AA49" s="211" t="str">
        <f>IF(AA48="","",VLOOKUP(AA48,'シフト記号表（勤務時間帯）'!$D$6:$X$47,21,FALSE))</f>
        <v/>
      </c>
      <c r="AB49" s="209" t="str">
        <f>IF(AB48="","",VLOOKUP(AB48,'シフト記号表（勤務時間帯）'!$D$6:$X$47,21,FALSE))</f>
        <v/>
      </c>
      <c r="AC49" s="210" t="str">
        <f>IF(AC48="","",VLOOKUP(AC48,'シフト記号表（勤務時間帯）'!$D$6:$X$47,21,FALSE))</f>
        <v/>
      </c>
      <c r="AD49" s="210" t="str">
        <f>IF(AD48="","",VLOOKUP(AD48,'シフト記号表（勤務時間帯）'!$D$6:$X$47,21,FALSE))</f>
        <v/>
      </c>
      <c r="AE49" s="210" t="str">
        <f>IF(AE48="","",VLOOKUP(AE48,'シフト記号表（勤務時間帯）'!$D$6:$X$47,21,FALSE))</f>
        <v/>
      </c>
      <c r="AF49" s="210" t="str">
        <f>IF(AF48="","",VLOOKUP(AF48,'シフト記号表（勤務時間帯）'!$D$6:$X$47,21,FALSE))</f>
        <v/>
      </c>
      <c r="AG49" s="210" t="str">
        <f>IF(AG48="","",VLOOKUP(AG48,'シフト記号表（勤務時間帯）'!$D$6:$X$47,21,FALSE))</f>
        <v/>
      </c>
      <c r="AH49" s="211" t="str">
        <f>IF(AH48="","",VLOOKUP(AH48,'シフト記号表（勤務時間帯）'!$D$6:$X$47,21,FALSE))</f>
        <v/>
      </c>
      <c r="AI49" s="209" t="str">
        <f>IF(AI48="","",VLOOKUP(AI48,'シフト記号表（勤務時間帯）'!$D$6:$X$47,21,FALSE))</f>
        <v/>
      </c>
      <c r="AJ49" s="210" t="str">
        <f>IF(AJ48="","",VLOOKUP(AJ48,'シフト記号表（勤務時間帯）'!$D$6:$X$47,21,FALSE))</f>
        <v/>
      </c>
      <c r="AK49" s="210" t="str">
        <f>IF(AK48="","",VLOOKUP(AK48,'シフト記号表（勤務時間帯）'!$D$6:$X$47,21,FALSE))</f>
        <v/>
      </c>
      <c r="AL49" s="210" t="str">
        <f>IF(AL48="","",VLOOKUP(AL48,'シフト記号表（勤務時間帯）'!$D$6:$X$47,21,FALSE))</f>
        <v/>
      </c>
      <c r="AM49" s="210" t="str">
        <f>IF(AM48="","",VLOOKUP(AM48,'シフト記号表（勤務時間帯）'!$D$6:$X$47,21,FALSE))</f>
        <v/>
      </c>
      <c r="AN49" s="210" t="str">
        <f>IF(AN48="","",VLOOKUP(AN48,'シフト記号表（勤務時間帯）'!$D$6:$X$47,21,FALSE))</f>
        <v/>
      </c>
      <c r="AO49" s="211" t="str">
        <f>IF(AO48="","",VLOOKUP(AO48,'シフト記号表（勤務時間帯）'!$D$6:$X$47,21,FALSE))</f>
        <v/>
      </c>
      <c r="AP49" s="209" t="str">
        <f>IF(AP48="","",VLOOKUP(AP48,'シフト記号表（勤務時間帯）'!$D$6:$X$47,21,FALSE))</f>
        <v/>
      </c>
      <c r="AQ49" s="210" t="str">
        <f>IF(AQ48="","",VLOOKUP(AQ48,'シフト記号表（勤務時間帯）'!$D$6:$X$47,21,FALSE))</f>
        <v/>
      </c>
      <c r="AR49" s="210" t="str">
        <f>IF(AR48="","",VLOOKUP(AR48,'シフト記号表（勤務時間帯）'!$D$6:$X$47,21,FALSE))</f>
        <v/>
      </c>
      <c r="AS49" s="210" t="str">
        <f>IF(AS48="","",VLOOKUP(AS48,'シフト記号表（勤務時間帯）'!$D$6:$X$47,21,FALSE))</f>
        <v/>
      </c>
      <c r="AT49" s="210" t="str">
        <f>IF(AT48="","",VLOOKUP(AT48,'シフト記号表（勤務時間帯）'!$D$6:$X$47,21,FALSE))</f>
        <v/>
      </c>
      <c r="AU49" s="210" t="str">
        <f>IF(AU48="","",VLOOKUP(AU48,'シフト記号表（勤務時間帯）'!$D$6:$X$47,21,FALSE))</f>
        <v/>
      </c>
      <c r="AV49" s="211" t="str">
        <f>IF(AV48="","",VLOOKUP(AV48,'シフト記号表（勤務時間帯）'!$D$6:$X$47,21,FALSE))</f>
        <v/>
      </c>
      <c r="AW49" s="209" t="str">
        <f>IF(AW48="","",VLOOKUP(AW48,'シフト記号表（勤務時間帯）'!$D$6:$X$47,21,FALSE))</f>
        <v/>
      </c>
      <c r="AX49" s="210" t="str">
        <f>IF(AX48="","",VLOOKUP(AX48,'シフト記号表（勤務時間帯）'!$D$6:$X$47,21,FALSE))</f>
        <v/>
      </c>
      <c r="AY49" s="210" t="str">
        <f>IF(AY48="","",VLOOKUP(AY48,'シフト記号表（勤務時間帯）'!$D$6:$X$47,21,FALSE))</f>
        <v/>
      </c>
      <c r="AZ49" s="713">
        <f>IF($BC$3="４週",SUM(U49:AV49),IF($BC$3="暦月",SUM(U49:AY49),""))</f>
        <v>0</v>
      </c>
      <c r="BA49" s="714"/>
      <c r="BB49" s="715">
        <f>IF($BC$3="４週",AZ49/4,IF($BC$3="暦月",(AZ49/($BC$8/7)),""))</f>
        <v>0</v>
      </c>
      <c r="BC49" s="714"/>
      <c r="BD49" s="707"/>
      <c r="BE49" s="708"/>
      <c r="BF49" s="708"/>
      <c r="BG49" s="708"/>
      <c r="BH49" s="709"/>
    </row>
    <row r="50" spans="2:60" ht="20.25" customHeight="1">
      <c r="B50" s="127"/>
      <c r="C50" s="665"/>
      <c r="D50" s="666"/>
      <c r="E50" s="667"/>
      <c r="F50" s="179"/>
      <c r="G50" s="175">
        <f>C48</f>
        <v>0</v>
      </c>
      <c r="H50" s="670"/>
      <c r="I50" s="677"/>
      <c r="J50" s="678"/>
      <c r="K50" s="678"/>
      <c r="L50" s="679"/>
      <c r="M50" s="686"/>
      <c r="N50" s="687"/>
      <c r="O50" s="688"/>
      <c r="P50" s="41" t="s">
        <v>73</v>
      </c>
      <c r="Q50" s="42"/>
      <c r="R50" s="42"/>
      <c r="S50" s="43"/>
      <c r="T50" s="59"/>
      <c r="U50" s="212" t="str">
        <f>IF(U48="","",VLOOKUP(U48,'シフト記号表（勤務時間帯）'!$D$6:$Z$47,23,FALSE))</f>
        <v/>
      </c>
      <c r="V50" s="213" t="str">
        <f>IF(V48="","",VLOOKUP(V48,'シフト記号表（勤務時間帯）'!$D$6:$Z$47,23,FALSE))</f>
        <v/>
      </c>
      <c r="W50" s="213" t="str">
        <f>IF(W48="","",VLOOKUP(W48,'シフト記号表（勤務時間帯）'!$D$6:$Z$47,23,FALSE))</f>
        <v/>
      </c>
      <c r="X50" s="213" t="str">
        <f>IF(X48="","",VLOOKUP(X48,'シフト記号表（勤務時間帯）'!$D$6:$Z$47,23,FALSE))</f>
        <v/>
      </c>
      <c r="Y50" s="213" t="str">
        <f>IF(Y48="","",VLOOKUP(Y48,'シフト記号表（勤務時間帯）'!$D$6:$Z$47,23,FALSE))</f>
        <v/>
      </c>
      <c r="Z50" s="213" t="str">
        <f>IF(Z48="","",VLOOKUP(Z48,'シフト記号表（勤務時間帯）'!$D$6:$Z$47,23,FALSE))</f>
        <v/>
      </c>
      <c r="AA50" s="214" t="str">
        <f>IF(AA48="","",VLOOKUP(AA48,'シフト記号表（勤務時間帯）'!$D$6:$Z$47,23,FALSE))</f>
        <v/>
      </c>
      <c r="AB50" s="212" t="str">
        <f>IF(AB48="","",VLOOKUP(AB48,'シフト記号表（勤務時間帯）'!$D$6:$Z$47,23,FALSE))</f>
        <v/>
      </c>
      <c r="AC50" s="213" t="str">
        <f>IF(AC48="","",VLOOKUP(AC48,'シフト記号表（勤務時間帯）'!$D$6:$Z$47,23,FALSE))</f>
        <v/>
      </c>
      <c r="AD50" s="213" t="str">
        <f>IF(AD48="","",VLOOKUP(AD48,'シフト記号表（勤務時間帯）'!$D$6:$Z$47,23,FALSE))</f>
        <v/>
      </c>
      <c r="AE50" s="213" t="str">
        <f>IF(AE48="","",VLOOKUP(AE48,'シフト記号表（勤務時間帯）'!$D$6:$Z$47,23,FALSE))</f>
        <v/>
      </c>
      <c r="AF50" s="213" t="str">
        <f>IF(AF48="","",VLOOKUP(AF48,'シフト記号表（勤務時間帯）'!$D$6:$Z$47,23,FALSE))</f>
        <v/>
      </c>
      <c r="AG50" s="213" t="str">
        <f>IF(AG48="","",VLOOKUP(AG48,'シフト記号表（勤務時間帯）'!$D$6:$Z$47,23,FALSE))</f>
        <v/>
      </c>
      <c r="AH50" s="214" t="str">
        <f>IF(AH48="","",VLOOKUP(AH48,'シフト記号表（勤務時間帯）'!$D$6:$Z$47,23,FALSE))</f>
        <v/>
      </c>
      <c r="AI50" s="212" t="str">
        <f>IF(AI48="","",VLOOKUP(AI48,'シフト記号表（勤務時間帯）'!$D$6:$Z$47,23,FALSE))</f>
        <v/>
      </c>
      <c r="AJ50" s="213" t="str">
        <f>IF(AJ48="","",VLOOKUP(AJ48,'シフト記号表（勤務時間帯）'!$D$6:$Z$47,23,FALSE))</f>
        <v/>
      </c>
      <c r="AK50" s="213" t="str">
        <f>IF(AK48="","",VLOOKUP(AK48,'シフト記号表（勤務時間帯）'!$D$6:$Z$47,23,FALSE))</f>
        <v/>
      </c>
      <c r="AL50" s="213" t="str">
        <f>IF(AL48="","",VLOOKUP(AL48,'シフト記号表（勤務時間帯）'!$D$6:$Z$47,23,FALSE))</f>
        <v/>
      </c>
      <c r="AM50" s="213" t="str">
        <f>IF(AM48="","",VLOOKUP(AM48,'シフト記号表（勤務時間帯）'!$D$6:$Z$47,23,FALSE))</f>
        <v/>
      </c>
      <c r="AN50" s="213" t="str">
        <f>IF(AN48="","",VLOOKUP(AN48,'シフト記号表（勤務時間帯）'!$D$6:$Z$47,23,FALSE))</f>
        <v/>
      </c>
      <c r="AO50" s="214" t="str">
        <f>IF(AO48="","",VLOOKUP(AO48,'シフト記号表（勤務時間帯）'!$D$6:$Z$47,23,FALSE))</f>
        <v/>
      </c>
      <c r="AP50" s="212" t="str">
        <f>IF(AP48="","",VLOOKUP(AP48,'シフト記号表（勤務時間帯）'!$D$6:$Z$47,23,FALSE))</f>
        <v/>
      </c>
      <c r="AQ50" s="213" t="str">
        <f>IF(AQ48="","",VLOOKUP(AQ48,'シフト記号表（勤務時間帯）'!$D$6:$Z$47,23,FALSE))</f>
        <v/>
      </c>
      <c r="AR50" s="213" t="str">
        <f>IF(AR48="","",VLOOKUP(AR48,'シフト記号表（勤務時間帯）'!$D$6:$Z$47,23,FALSE))</f>
        <v/>
      </c>
      <c r="AS50" s="213" t="str">
        <f>IF(AS48="","",VLOOKUP(AS48,'シフト記号表（勤務時間帯）'!$D$6:$Z$47,23,FALSE))</f>
        <v/>
      </c>
      <c r="AT50" s="213" t="str">
        <f>IF(AT48="","",VLOOKUP(AT48,'シフト記号表（勤務時間帯）'!$D$6:$Z$47,23,FALSE))</f>
        <v/>
      </c>
      <c r="AU50" s="213" t="str">
        <f>IF(AU48="","",VLOOKUP(AU48,'シフト記号表（勤務時間帯）'!$D$6:$Z$47,23,FALSE))</f>
        <v/>
      </c>
      <c r="AV50" s="214" t="str">
        <f>IF(AV48="","",VLOOKUP(AV48,'シフト記号表（勤務時間帯）'!$D$6:$Z$47,23,FALSE))</f>
        <v/>
      </c>
      <c r="AW50" s="212" t="str">
        <f>IF(AW48="","",VLOOKUP(AW48,'シフト記号表（勤務時間帯）'!$D$6:$Z$47,23,FALSE))</f>
        <v/>
      </c>
      <c r="AX50" s="213" t="str">
        <f>IF(AX48="","",VLOOKUP(AX48,'シフト記号表（勤務時間帯）'!$D$6:$Z$47,23,FALSE))</f>
        <v/>
      </c>
      <c r="AY50" s="213" t="str">
        <f>IF(AY48="","",VLOOKUP(AY48,'シフト記号表（勤務時間帯）'!$D$6:$Z$47,23,FALSE))</f>
        <v/>
      </c>
      <c r="AZ50" s="716">
        <f>IF($BC$3="４週",SUM(U50:AV50),IF($BC$3="暦月",SUM(U50:AY50),""))</f>
        <v>0</v>
      </c>
      <c r="BA50" s="717"/>
      <c r="BB50" s="718">
        <f>IF($BC$3="４週",AZ50/4,IF($BC$3="暦月",(AZ50/($BC$8/7)),""))</f>
        <v>0</v>
      </c>
      <c r="BC50" s="717"/>
      <c r="BD50" s="710"/>
      <c r="BE50" s="711"/>
      <c r="BF50" s="711"/>
      <c r="BG50" s="711"/>
      <c r="BH50" s="712"/>
    </row>
    <row r="51" spans="2:60" ht="20.25" customHeight="1">
      <c r="B51" s="129"/>
      <c r="C51" s="659"/>
      <c r="D51" s="660"/>
      <c r="E51" s="661"/>
      <c r="F51" s="178"/>
      <c r="G51" s="174"/>
      <c r="H51" s="723"/>
      <c r="I51" s="671"/>
      <c r="J51" s="672"/>
      <c r="K51" s="672"/>
      <c r="L51" s="673"/>
      <c r="M51" s="680"/>
      <c r="N51" s="681"/>
      <c r="O51" s="682"/>
      <c r="P51" s="21" t="s">
        <v>18</v>
      </c>
      <c r="Q51" s="28"/>
      <c r="R51" s="28"/>
      <c r="S51" s="16"/>
      <c r="T51" s="58"/>
      <c r="U51" s="215"/>
      <c r="V51" s="216"/>
      <c r="W51" s="216"/>
      <c r="X51" s="216"/>
      <c r="Y51" s="216"/>
      <c r="Z51" s="216"/>
      <c r="AA51" s="217"/>
      <c r="AB51" s="215"/>
      <c r="AC51" s="216"/>
      <c r="AD51" s="216"/>
      <c r="AE51" s="216"/>
      <c r="AF51" s="216"/>
      <c r="AG51" s="216"/>
      <c r="AH51" s="217"/>
      <c r="AI51" s="215"/>
      <c r="AJ51" s="216"/>
      <c r="AK51" s="216"/>
      <c r="AL51" s="216"/>
      <c r="AM51" s="216"/>
      <c r="AN51" s="216"/>
      <c r="AO51" s="217"/>
      <c r="AP51" s="215"/>
      <c r="AQ51" s="216"/>
      <c r="AR51" s="216"/>
      <c r="AS51" s="216"/>
      <c r="AT51" s="216"/>
      <c r="AU51" s="216"/>
      <c r="AV51" s="217"/>
      <c r="AW51" s="215"/>
      <c r="AX51" s="216"/>
      <c r="AY51" s="216"/>
      <c r="AZ51" s="689"/>
      <c r="BA51" s="690"/>
      <c r="BB51" s="703"/>
      <c r="BC51" s="690"/>
      <c r="BD51" s="704"/>
      <c r="BE51" s="705"/>
      <c r="BF51" s="705"/>
      <c r="BG51" s="705"/>
      <c r="BH51" s="706"/>
    </row>
    <row r="52" spans="2:60" ht="20.25" customHeight="1">
      <c r="B52" s="125">
        <f>B49+1</f>
        <v>11</v>
      </c>
      <c r="C52" s="662"/>
      <c r="D52" s="663"/>
      <c r="E52" s="664"/>
      <c r="F52" s="178">
        <f>C51</f>
        <v>0</v>
      </c>
      <c r="G52" s="174"/>
      <c r="H52" s="669"/>
      <c r="I52" s="674"/>
      <c r="J52" s="675"/>
      <c r="K52" s="675"/>
      <c r="L52" s="676"/>
      <c r="M52" s="683"/>
      <c r="N52" s="684"/>
      <c r="O52" s="685"/>
      <c r="P52" s="23" t="s">
        <v>72</v>
      </c>
      <c r="Q52" s="24"/>
      <c r="R52" s="24"/>
      <c r="S52" s="19"/>
      <c r="T52" s="53"/>
      <c r="U52" s="209" t="str">
        <f>IF(U51="","",VLOOKUP(U51,'シフト記号表（勤務時間帯）'!$D$6:$X$47,21,FALSE))</f>
        <v/>
      </c>
      <c r="V52" s="210" t="str">
        <f>IF(V51="","",VLOOKUP(V51,'シフト記号表（勤務時間帯）'!$D$6:$X$47,21,FALSE))</f>
        <v/>
      </c>
      <c r="W52" s="210" t="str">
        <f>IF(W51="","",VLOOKUP(W51,'シフト記号表（勤務時間帯）'!$D$6:$X$47,21,FALSE))</f>
        <v/>
      </c>
      <c r="X52" s="210" t="str">
        <f>IF(X51="","",VLOOKUP(X51,'シフト記号表（勤務時間帯）'!$D$6:$X$47,21,FALSE))</f>
        <v/>
      </c>
      <c r="Y52" s="210" t="str">
        <f>IF(Y51="","",VLOOKUP(Y51,'シフト記号表（勤務時間帯）'!$D$6:$X$47,21,FALSE))</f>
        <v/>
      </c>
      <c r="Z52" s="210" t="str">
        <f>IF(Z51="","",VLOOKUP(Z51,'シフト記号表（勤務時間帯）'!$D$6:$X$47,21,FALSE))</f>
        <v/>
      </c>
      <c r="AA52" s="211" t="str">
        <f>IF(AA51="","",VLOOKUP(AA51,'シフト記号表（勤務時間帯）'!$D$6:$X$47,21,FALSE))</f>
        <v/>
      </c>
      <c r="AB52" s="209" t="str">
        <f>IF(AB51="","",VLOOKUP(AB51,'シフト記号表（勤務時間帯）'!$D$6:$X$47,21,FALSE))</f>
        <v/>
      </c>
      <c r="AC52" s="210" t="str">
        <f>IF(AC51="","",VLOOKUP(AC51,'シフト記号表（勤務時間帯）'!$D$6:$X$47,21,FALSE))</f>
        <v/>
      </c>
      <c r="AD52" s="210" t="str">
        <f>IF(AD51="","",VLOOKUP(AD51,'シフト記号表（勤務時間帯）'!$D$6:$X$47,21,FALSE))</f>
        <v/>
      </c>
      <c r="AE52" s="210" t="str">
        <f>IF(AE51="","",VLOOKUP(AE51,'シフト記号表（勤務時間帯）'!$D$6:$X$47,21,FALSE))</f>
        <v/>
      </c>
      <c r="AF52" s="210" t="str">
        <f>IF(AF51="","",VLOOKUP(AF51,'シフト記号表（勤務時間帯）'!$D$6:$X$47,21,FALSE))</f>
        <v/>
      </c>
      <c r="AG52" s="210" t="str">
        <f>IF(AG51="","",VLOOKUP(AG51,'シフト記号表（勤務時間帯）'!$D$6:$X$47,21,FALSE))</f>
        <v/>
      </c>
      <c r="AH52" s="211" t="str">
        <f>IF(AH51="","",VLOOKUP(AH51,'シフト記号表（勤務時間帯）'!$D$6:$X$47,21,FALSE))</f>
        <v/>
      </c>
      <c r="AI52" s="209" t="str">
        <f>IF(AI51="","",VLOOKUP(AI51,'シフト記号表（勤務時間帯）'!$D$6:$X$47,21,FALSE))</f>
        <v/>
      </c>
      <c r="AJ52" s="210" t="str">
        <f>IF(AJ51="","",VLOOKUP(AJ51,'シフト記号表（勤務時間帯）'!$D$6:$X$47,21,FALSE))</f>
        <v/>
      </c>
      <c r="AK52" s="210" t="str">
        <f>IF(AK51="","",VLOOKUP(AK51,'シフト記号表（勤務時間帯）'!$D$6:$X$47,21,FALSE))</f>
        <v/>
      </c>
      <c r="AL52" s="210" t="str">
        <f>IF(AL51="","",VLOOKUP(AL51,'シフト記号表（勤務時間帯）'!$D$6:$X$47,21,FALSE))</f>
        <v/>
      </c>
      <c r="AM52" s="210" t="str">
        <f>IF(AM51="","",VLOOKUP(AM51,'シフト記号表（勤務時間帯）'!$D$6:$X$47,21,FALSE))</f>
        <v/>
      </c>
      <c r="AN52" s="210" t="str">
        <f>IF(AN51="","",VLOOKUP(AN51,'シフト記号表（勤務時間帯）'!$D$6:$X$47,21,FALSE))</f>
        <v/>
      </c>
      <c r="AO52" s="211" t="str">
        <f>IF(AO51="","",VLOOKUP(AO51,'シフト記号表（勤務時間帯）'!$D$6:$X$47,21,FALSE))</f>
        <v/>
      </c>
      <c r="AP52" s="209" t="str">
        <f>IF(AP51="","",VLOOKUP(AP51,'シフト記号表（勤務時間帯）'!$D$6:$X$47,21,FALSE))</f>
        <v/>
      </c>
      <c r="AQ52" s="210" t="str">
        <f>IF(AQ51="","",VLOOKUP(AQ51,'シフト記号表（勤務時間帯）'!$D$6:$X$47,21,FALSE))</f>
        <v/>
      </c>
      <c r="AR52" s="210" t="str">
        <f>IF(AR51="","",VLOOKUP(AR51,'シフト記号表（勤務時間帯）'!$D$6:$X$47,21,FALSE))</f>
        <v/>
      </c>
      <c r="AS52" s="210" t="str">
        <f>IF(AS51="","",VLOOKUP(AS51,'シフト記号表（勤務時間帯）'!$D$6:$X$47,21,FALSE))</f>
        <v/>
      </c>
      <c r="AT52" s="210" t="str">
        <f>IF(AT51="","",VLOOKUP(AT51,'シフト記号表（勤務時間帯）'!$D$6:$X$47,21,FALSE))</f>
        <v/>
      </c>
      <c r="AU52" s="210" t="str">
        <f>IF(AU51="","",VLOOKUP(AU51,'シフト記号表（勤務時間帯）'!$D$6:$X$47,21,FALSE))</f>
        <v/>
      </c>
      <c r="AV52" s="211" t="str">
        <f>IF(AV51="","",VLOOKUP(AV51,'シフト記号表（勤務時間帯）'!$D$6:$X$47,21,FALSE))</f>
        <v/>
      </c>
      <c r="AW52" s="209" t="str">
        <f>IF(AW51="","",VLOOKUP(AW51,'シフト記号表（勤務時間帯）'!$D$6:$X$47,21,FALSE))</f>
        <v/>
      </c>
      <c r="AX52" s="210" t="str">
        <f>IF(AX51="","",VLOOKUP(AX51,'シフト記号表（勤務時間帯）'!$D$6:$X$47,21,FALSE))</f>
        <v/>
      </c>
      <c r="AY52" s="210" t="str">
        <f>IF(AY51="","",VLOOKUP(AY51,'シフト記号表（勤務時間帯）'!$D$6:$X$47,21,FALSE))</f>
        <v/>
      </c>
      <c r="AZ52" s="713">
        <f>IF($BC$3="４週",SUM(U52:AV52),IF($BC$3="暦月",SUM(U52:AY52),""))</f>
        <v>0</v>
      </c>
      <c r="BA52" s="714"/>
      <c r="BB52" s="715">
        <f>IF($BC$3="４週",AZ52/4,IF($BC$3="暦月",(AZ52/($BC$8/7)),""))</f>
        <v>0</v>
      </c>
      <c r="BC52" s="714"/>
      <c r="BD52" s="707"/>
      <c r="BE52" s="708"/>
      <c r="BF52" s="708"/>
      <c r="BG52" s="708"/>
      <c r="BH52" s="709"/>
    </row>
    <row r="53" spans="2:60" ht="20.25" customHeight="1">
      <c r="B53" s="127"/>
      <c r="C53" s="665"/>
      <c r="D53" s="666"/>
      <c r="E53" s="667"/>
      <c r="F53" s="179"/>
      <c r="G53" s="175">
        <f>C51</f>
        <v>0</v>
      </c>
      <c r="H53" s="670"/>
      <c r="I53" s="677"/>
      <c r="J53" s="678"/>
      <c r="K53" s="678"/>
      <c r="L53" s="679"/>
      <c r="M53" s="686"/>
      <c r="N53" s="687"/>
      <c r="O53" s="688"/>
      <c r="P53" s="41" t="s">
        <v>73</v>
      </c>
      <c r="Q53" s="42"/>
      <c r="R53" s="42"/>
      <c r="S53" s="43"/>
      <c r="T53" s="59"/>
      <c r="U53" s="212" t="str">
        <f>IF(U51="","",VLOOKUP(U51,'シフト記号表（勤務時間帯）'!$D$6:$Z$47,23,FALSE))</f>
        <v/>
      </c>
      <c r="V53" s="213" t="str">
        <f>IF(V51="","",VLOOKUP(V51,'シフト記号表（勤務時間帯）'!$D$6:$Z$47,23,FALSE))</f>
        <v/>
      </c>
      <c r="W53" s="213" t="str">
        <f>IF(W51="","",VLOOKUP(W51,'シフト記号表（勤務時間帯）'!$D$6:$Z$47,23,FALSE))</f>
        <v/>
      </c>
      <c r="X53" s="213" t="str">
        <f>IF(X51="","",VLOOKUP(X51,'シフト記号表（勤務時間帯）'!$D$6:$Z$47,23,FALSE))</f>
        <v/>
      </c>
      <c r="Y53" s="213" t="str">
        <f>IF(Y51="","",VLOOKUP(Y51,'シフト記号表（勤務時間帯）'!$D$6:$Z$47,23,FALSE))</f>
        <v/>
      </c>
      <c r="Z53" s="213" t="str">
        <f>IF(Z51="","",VLOOKUP(Z51,'シフト記号表（勤務時間帯）'!$D$6:$Z$47,23,FALSE))</f>
        <v/>
      </c>
      <c r="AA53" s="214" t="str">
        <f>IF(AA51="","",VLOOKUP(AA51,'シフト記号表（勤務時間帯）'!$D$6:$Z$47,23,FALSE))</f>
        <v/>
      </c>
      <c r="AB53" s="212" t="str">
        <f>IF(AB51="","",VLOOKUP(AB51,'シフト記号表（勤務時間帯）'!$D$6:$Z$47,23,FALSE))</f>
        <v/>
      </c>
      <c r="AC53" s="213" t="str">
        <f>IF(AC51="","",VLOOKUP(AC51,'シフト記号表（勤務時間帯）'!$D$6:$Z$47,23,FALSE))</f>
        <v/>
      </c>
      <c r="AD53" s="213" t="str">
        <f>IF(AD51="","",VLOOKUP(AD51,'シフト記号表（勤務時間帯）'!$D$6:$Z$47,23,FALSE))</f>
        <v/>
      </c>
      <c r="AE53" s="213" t="str">
        <f>IF(AE51="","",VLOOKUP(AE51,'シフト記号表（勤務時間帯）'!$D$6:$Z$47,23,FALSE))</f>
        <v/>
      </c>
      <c r="AF53" s="213" t="str">
        <f>IF(AF51="","",VLOOKUP(AF51,'シフト記号表（勤務時間帯）'!$D$6:$Z$47,23,FALSE))</f>
        <v/>
      </c>
      <c r="AG53" s="213" t="str">
        <f>IF(AG51="","",VLOOKUP(AG51,'シフト記号表（勤務時間帯）'!$D$6:$Z$47,23,FALSE))</f>
        <v/>
      </c>
      <c r="AH53" s="214" t="str">
        <f>IF(AH51="","",VLOOKUP(AH51,'シフト記号表（勤務時間帯）'!$D$6:$Z$47,23,FALSE))</f>
        <v/>
      </c>
      <c r="AI53" s="212" t="str">
        <f>IF(AI51="","",VLOOKUP(AI51,'シフト記号表（勤務時間帯）'!$D$6:$Z$47,23,FALSE))</f>
        <v/>
      </c>
      <c r="AJ53" s="213" t="str">
        <f>IF(AJ51="","",VLOOKUP(AJ51,'シフト記号表（勤務時間帯）'!$D$6:$Z$47,23,FALSE))</f>
        <v/>
      </c>
      <c r="AK53" s="213" t="str">
        <f>IF(AK51="","",VLOOKUP(AK51,'シフト記号表（勤務時間帯）'!$D$6:$Z$47,23,FALSE))</f>
        <v/>
      </c>
      <c r="AL53" s="213" t="str">
        <f>IF(AL51="","",VLOOKUP(AL51,'シフト記号表（勤務時間帯）'!$D$6:$Z$47,23,FALSE))</f>
        <v/>
      </c>
      <c r="AM53" s="213" t="str">
        <f>IF(AM51="","",VLOOKUP(AM51,'シフト記号表（勤務時間帯）'!$D$6:$Z$47,23,FALSE))</f>
        <v/>
      </c>
      <c r="AN53" s="213" t="str">
        <f>IF(AN51="","",VLOOKUP(AN51,'シフト記号表（勤務時間帯）'!$D$6:$Z$47,23,FALSE))</f>
        <v/>
      </c>
      <c r="AO53" s="214" t="str">
        <f>IF(AO51="","",VLOOKUP(AO51,'シフト記号表（勤務時間帯）'!$D$6:$Z$47,23,FALSE))</f>
        <v/>
      </c>
      <c r="AP53" s="212" t="str">
        <f>IF(AP51="","",VLOOKUP(AP51,'シフト記号表（勤務時間帯）'!$D$6:$Z$47,23,FALSE))</f>
        <v/>
      </c>
      <c r="AQ53" s="213" t="str">
        <f>IF(AQ51="","",VLOOKUP(AQ51,'シフト記号表（勤務時間帯）'!$D$6:$Z$47,23,FALSE))</f>
        <v/>
      </c>
      <c r="AR53" s="213" t="str">
        <f>IF(AR51="","",VLOOKUP(AR51,'シフト記号表（勤務時間帯）'!$D$6:$Z$47,23,FALSE))</f>
        <v/>
      </c>
      <c r="AS53" s="213" t="str">
        <f>IF(AS51="","",VLOOKUP(AS51,'シフト記号表（勤務時間帯）'!$D$6:$Z$47,23,FALSE))</f>
        <v/>
      </c>
      <c r="AT53" s="213" t="str">
        <f>IF(AT51="","",VLOOKUP(AT51,'シフト記号表（勤務時間帯）'!$D$6:$Z$47,23,FALSE))</f>
        <v/>
      </c>
      <c r="AU53" s="213" t="str">
        <f>IF(AU51="","",VLOOKUP(AU51,'シフト記号表（勤務時間帯）'!$D$6:$Z$47,23,FALSE))</f>
        <v/>
      </c>
      <c r="AV53" s="214" t="str">
        <f>IF(AV51="","",VLOOKUP(AV51,'シフト記号表（勤務時間帯）'!$D$6:$Z$47,23,FALSE))</f>
        <v/>
      </c>
      <c r="AW53" s="212" t="str">
        <f>IF(AW51="","",VLOOKUP(AW51,'シフト記号表（勤務時間帯）'!$D$6:$Z$47,23,FALSE))</f>
        <v/>
      </c>
      <c r="AX53" s="213" t="str">
        <f>IF(AX51="","",VLOOKUP(AX51,'シフト記号表（勤務時間帯）'!$D$6:$Z$47,23,FALSE))</f>
        <v/>
      </c>
      <c r="AY53" s="213" t="str">
        <f>IF(AY51="","",VLOOKUP(AY51,'シフト記号表（勤務時間帯）'!$D$6:$Z$47,23,FALSE))</f>
        <v/>
      </c>
      <c r="AZ53" s="716">
        <f>IF($BC$3="４週",SUM(U53:AV53),IF($BC$3="暦月",SUM(U53:AY53),""))</f>
        <v>0</v>
      </c>
      <c r="BA53" s="717"/>
      <c r="BB53" s="718">
        <f>IF($BC$3="４週",AZ53/4,IF($BC$3="暦月",(AZ53/($BC$8/7)),""))</f>
        <v>0</v>
      </c>
      <c r="BC53" s="717"/>
      <c r="BD53" s="710"/>
      <c r="BE53" s="711"/>
      <c r="BF53" s="711"/>
      <c r="BG53" s="711"/>
      <c r="BH53" s="712"/>
    </row>
    <row r="54" spans="2:60" ht="20.25" customHeight="1">
      <c r="B54" s="129"/>
      <c r="C54" s="659"/>
      <c r="D54" s="660"/>
      <c r="E54" s="661"/>
      <c r="F54" s="178"/>
      <c r="G54" s="174"/>
      <c r="H54" s="723"/>
      <c r="I54" s="671"/>
      <c r="J54" s="672"/>
      <c r="K54" s="672"/>
      <c r="L54" s="673"/>
      <c r="M54" s="680"/>
      <c r="N54" s="681"/>
      <c r="O54" s="682"/>
      <c r="P54" s="21" t="s">
        <v>18</v>
      </c>
      <c r="Q54" s="28"/>
      <c r="R54" s="28"/>
      <c r="S54" s="16"/>
      <c r="T54" s="58"/>
      <c r="U54" s="215"/>
      <c r="V54" s="216"/>
      <c r="W54" s="216"/>
      <c r="X54" s="216"/>
      <c r="Y54" s="216"/>
      <c r="Z54" s="216"/>
      <c r="AA54" s="217"/>
      <c r="AB54" s="215"/>
      <c r="AC54" s="216"/>
      <c r="AD54" s="216"/>
      <c r="AE54" s="216"/>
      <c r="AF54" s="216"/>
      <c r="AG54" s="216"/>
      <c r="AH54" s="217"/>
      <c r="AI54" s="215"/>
      <c r="AJ54" s="216"/>
      <c r="AK54" s="216"/>
      <c r="AL54" s="216"/>
      <c r="AM54" s="216"/>
      <c r="AN54" s="216"/>
      <c r="AO54" s="217"/>
      <c r="AP54" s="215"/>
      <c r="AQ54" s="216"/>
      <c r="AR54" s="216"/>
      <c r="AS54" s="216"/>
      <c r="AT54" s="216"/>
      <c r="AU54" s="216"/>
      <c r="AV54" s="217"/>
      <c r="AW54" s="215"/>
      <c r="AX54" s="216"/>
      <c r="AY54" s="216"/>
      <c r="AZ54" s="689"/>
      <c r="BA54" s="690"/>
      <c r="BB54" s="703"/>
      <c r="BC54" s="690"/>
      <c r="BD54" s="704"/>
      <c r="BE54" s="705"/>
      <c r="BF54" s="705"/>
      <c r="BG54" s="705"/>
      <c r="BH54" s="706"/>
    </row>
    <row r="55" spans="2:60" ht="20.25" customHeight="1">
      <c r="B55" s="125">
        <f>B52+1</f>
        <v>12</v>
      </c>
      <c r="C55" s="662"/>
      <c r="D55" s="663"/>
      <c r="E55" s="664"/>
      <c r="F55" s="178">
        <f>C54</f>
        <v>0</v>
      </c>
      <c r="G55" s="174"/>
      <c r="H55" s="669"/>
      <c r="I55" s="674"/>
      <c r="J55" s="675"/>
      <c r="K55" s="675"/>
      <c r="L55" s="676"/>
      <c r="M55" s="683"/>
      <c r="N55" s="684"/>
      <c r="O55" s="685"/>
      <c r="P55" s="23" t="s">
        <v>72</v>
      </c>
      <c r="Q55" s="24"/>
      <c r="R55" s="24"/>
      <c r="S55" s="19"/>
      <c r="T55" s="53"/>
      <c r="U55" s="209" t="str">
        <f>IF(U54="","",VLOOKUP(U54,'シフト記号表（勤務時間帯）'!$D$6:$X$47,21,FALSE))</f>
        <v/>
      </c>
      <c r="V55" s="210" t="str">
        <f>IF(V54="","",VLOOKUP(V54,'シフト記号表（勤務時間帯）'!$D$6:$X$47,21,FALSE))</f>
        <v/>
      </c>
      <c r="W55" s="210" t="str">
        <f>IF(W54="","",VLOOKUP(W54,'シフト記号表（勤務時間帯）'!$D$6:$X$47,21,FALSE))</f>
        <v/>
      </c>
      <c r="X55" s="210" t="str">
        <f>IF(X54="","",VLOOKUP(X54,'シフト記号表（勤務時間帯）'!$D$6:$X$47,21,FALSE))</f>
        <v/>
      </c>
      <c r="Y55" s="210" t="str">
        <f>IF(Y54="","",VLOOKUP(Y54,'シフト記号表（勤務時間帯）'!$D$6:$X$47,21,FALSE))</f>
        <v/>
      </c>
      <c r="Z55" s="210" t="str">
        <f>IF(Z54="","",VLOOKUP(Z54,'シフト記号表（勤務時間帯）'!$D$6:$X$47,21,FALSE))</f>
        <v/>
      </c>
      <c r="AA55" s="211" t="str">
        <f>IF(AA54="","",VLOOKUP(AA54,'シフト記号表（勤務時間帯）'!$D$6:$X$47,21,FALSE))</f>
        <v/>
      </c>
      <c r="AB55" s="209" t="str">
        <f>IF(AB54="","",VLOOKUP(AB54,'シフト記号表（勤務時間帯）'!$D$6:$X$47,21,FALSE))</f>
        <v/>
      </c>
      <c r="AC55" s="210" t="str">
        <f>IF(AC54="","",VLOOKUP(AC54,'シフト記号表（勤務時間帯）'!$D$6:$X$47,21,FALSE))</f>
        <v/>
      </c>
      <c r="AD55" s="210" t="str">
        <f>IF(AD54="","",VLOOKUP(AD54,'シフト記号表（勤務時間帯）'!$D$6:$X$47,21,FALSE))</f>
        <v/>
      </c>
      <c r="AE55" s="210" t="str">
        <f>IF(AE54="","",VLOOKUP(AE54,'シフト記号表（勤務時間帯）'!$D$6:$X$47,21,FALSE))</f>
        <v/>
      </c>
      <c r="AF55" s="210" t="str">
        <f>IF(AF54="","",VLOOKUP(AF54,'シフト記号表（勤務時間帯）'!$D$6:$X$47,21,FALSE))</f>
        <v/>
      </c>
      <c r="AG55" s="210" t="str">
        <f>IF(AG54="","",VLOOKUP(AG54,'シフト記号表（勤務時間帯）'!$D$6:$X$47,21,FALSE))</f>
        <v/>
      </c>
      <c r="AH55" s="211" t="str">
        <f>IF(AH54="","",VLOOKUP(AH54,'シフト記号表（勤務時間帯）'!$D$6:$X$47,21,FALSE))</f>
        <v/>
      </c>
      <c r="AI55" s="209" t="str">
        <f>IF(AI54="","",VLOOKUP(AI54,'シフト記号表（勤務時間帯）'!$D$6:$X$47,21,FALSE))</f>
        <v/>
      </c>
      <c r="AJ55" s="210" t="str">
        <f>IF(AJ54="","",VLOOKUP(AJ54,'シフト記号表（勤務時間帯）'!$D$6:$X$47,21,FALSE))</f>
        <v/>
      </c>
      <c r="AK55" s="210" t="str">
        <f>IF(AK54="","",VLOOKUP(AK54,'シフト記号表（勤務時間帯）'!$D$6:$X$47,21,FALSE))</f>
        <v/>
      </c>
      <c r="AL55" s="210" t="str">
        <f>IF(AL54="","",VLOOKUP(AL54,'シフト記号表（勤務時間帯）'!$D$6:$X$47,21,FALSE))</f>
        <v/>
      </c>
      <c r="AM55" s="210" t="str">
        <f>IF(AM54="","",VLOOKUP(AM54,'シフト記号表（勤務時間帯）'!$D$6:$X$47,21,FALSE))</f>
        <v/>
      </c>
      <c r="AN55" s="210" t="str">
        <f>IF(AN54="","",VLOOKUP(AN54,'シフト記号表（勤務時間帯）'!$D$6:$X$47,21,FALSE))</f>
        <v/>
      </c>
      <c r="AO55" s="211" t="str">
        <f>IF(AO54="","",VLOOKUP(AO54,'シフト記号表（勤務時間帯）'!$D$6:$X$47,21,FALSE))</f>
        <v/>
      </c>
      <c r="AP55" s="209" t="str">
        <f>IF(AP54="","",VLOOKUP(AP54,'シフト記号表（勤務時間帯）'!$D$6:$X$47,21,FALSE))</f>
        <v/>
      </c>
      <c r="AQ55" s="210" t="str">
        <f>IF(AQ54="","",VLOOKUP(AQ54,'シフト記号表（勤務時間帯）'!$D$6:$X$47,21,FALSE))</f>
        <v/>
      </c>
      <c r="AR55" s="210" t="str">
        <f>IF(AR54="","",VLOOKUP(AR54,'シフト記号表（勤務時間帯）'!$D$6:$X$47,21,FALSE))</f>
        <v/>
      </c>
      <c r="AS55" s="210" t="str">
        <f>IF(AS54="","",VLOOKUP(AS54,'シフト記号表（勤務時間帯）'!$D$6:$X$47,21,FALSE))</f>
        <v/>
      </c>
      <c r="AT55" s="210" t="str">
        <f>IF(AT54="","",VLOOKUP(AT54,'シフト記号表（勤務時間帯）'!$D$6:$X$47,21,FALSE))</f>
        <v/>
      </c>
      <c r="AU55" s="210" t="str">
        <f>IF(AU54="","",VLOOKUP(AU54,'シフト記号表（勤務時間帯）'!$D$6:$X$47,21,FALSE))</f>
        <v/>
      </c>
      <c r="AV55" s="211" t="str">
        <f>IF(AV54="","",VLOOKUP(AV54,'シフト記号表（勤務時間帯）'!$D$6:$X$47,21,FALSE))</f>
        <v/>
      </c>
      <c r="AW55" s="209" t="str">
        <f>IF(AW54="","",VLOOKUP(AW54,'シフト記号表（勤務時間帯）'!$D$6:$X$47,21,FALSE))</f>
        <v/>
      </c>
      <c r="AX55" s="210" t="str">
        <f>IF(AX54="","",VLOOKUP(AX54,'シフト記号表（勤務時間帯）'!$D$6:$X$47,21,FALSE))</f>
        <v/>
      </c>
      <c r="AY55" s="210" t="str">
        <f>IF(AY54="","",VLOOKUP(AY54,'シフト記号表（勤務時間帯）'!$D$6:$X$47,21,FALSE))</f>
        <v/>
      </c>
      <c r="AZ55" s="713">
        <f>IF($BC$3="４週",SUM(U55:AV55),IF($BC$3="暦月",SUM(U55:AY55),""))</f>
        <v>0</v>
      </c>
      <c r="BA55" s="714"/>
      <c r="BB55" s="715">
        <f>IF($BC$3="４週",AZ55/4,IF($BC$3="暦月",(AZ55/($BC$8/7)),""))</f>
        <v>0</v>
      </c>
      <c r="BC55" s="714"/>
      <c r="BD55" s="707"/>
      <c r="BE55" s="708"/>
      <c r="BF55" s="708"/>
      <c r="BG55" s="708"/>
      <c r="BH55" s="709"/>
    </row>
    <row r="56" spans="2:60" ht="20.25" customHeight="1">
      <c r="B56" s="127"/>
      <c r="C56" s="665"/>
      <c r="D56" s="666"/>
      <c r="E56" s="667"/>
      <c r="F56" s="179"/>
      <c r="G56" s="175">
        <f>C54</f>
        <v>0</v>
      </c>
      <c r="H56" s="670"/>
      <c r="I56" s="677"/>
      <c r="J56" s="678"/>
      <c r="K56" s="678"/>
      <c r="L56" s="679"/>
      <c r="M56" s="686"/>
      <c r="N56" s="687"/>
      <c r="O56" s="688"/>
      <c r="P56" s="41" t="s">
        <v>73</v>
      </c>
      <c r="Q56" s="42"/>
      <c r="R56" s="42"/>
      <c r="S56" s="43"/>
      <c r="T56" s="59"/>
      <c r="U56" s="212" t="str">
        <f>IF(U54="","",VLOOKUP(U54,'シフト記号表（勤務時間帯）'!$D$6:$Z$47,23,FALSE))</f>
        <v/>
      </c>
      <c r="V56" s="213" t="str">
        <f>IF(V54="","",VLOOKUP(V54,'シフト記号表（勤務時間帯）'!$D$6:$Z$47,23,FALSE))</f>
        <v/>
      </c>
      <c r="W56" s="213" t="str">
        <f>IF(W54="","",VLOOKUP(W54,'シフト記号表（勤務時間帯）'!$D$6:$Z$47,23,FALSE))</f>
        <v/>
      </c>
      <c r="X56" s="213" t="str">
        <f>IF(X54="","",VLOOKUP(X54,'シフト記号表（勤務時間帯）'!$D$6:$Z$47,23,FALSE))</f>
        <v/>
      </c>
      <c r="Y56" s="213" t="str">
        <f>IF(Y54="","",VLOOKUP(Y54,'シフト記号表（勤務時間帯）'!$D$6:$Z$47,23,FALSE))</f>
        <v/>
      </c>
      <c r="Z56" s="213" t="str">
        <f>IF(Z54="","",VLOOKUP(Z54,'シフト記号表（勤務時間帯）'!$D$6:$Z$47,23,FALSE))</f>
        <v/>
      </c>
      <c r="AA56" s="214" t="str">
        <f>IF(AA54="","",VLOOKUP(AA54,'シフト記号表（勤務時間帯）'!$D$6:$Z$47,23,FALSE))</f>
        <v/>
      </c>
      <c r="AB56" s="212" t="str">
        <f>IF(AB54="","",VLOOKUP(AB54,'シフト記号表（勤務時間帯）'!$D$6:$Z$47,23,FALSE))</f>
        <v/>
      </c>
      <c r="AC56" s="213" t="str">
        <f>IF(AC54="","",VLOOKUP(AC54,'シフト記号表（勤務時間帯）'!$D$6:$Z$47,23,FALSE))</f>
        <v/>
      </c>
      <c r="AD56" s="213" t="str">
        <f>IF(AD54="","",VLOOKUP(AD54,'シフト記号表（勤務時間帯）'!$D$6:$Z$47,23,FALSE))</f>
        <v/>
      </c>
      <c r="AE56" s="213" t="str">
        <f>IF(AE54="","",VLOOKUP(AE54,'シフト記号表（勤務時間帯）'!$D$6:$Z$47,23,FALSE))</f>
        <v/>
      </c>
      <c r="AF56" s="213" t="str">
        <f>IF(AF54="","",VLOOKUP(AF54,'シフト記号表（勤務時間帯）'!$D$6:$Z$47,23,FALSE))</f>
        <v/>
      </c>
      <c r="AG56" s="213" t="str">
        <f>IF(AG54="","",VLOOKUP(AG54,'シフト記号表（勤務時間帯）'!$D$6:$Z$47,23,FALSE))</f>
        <v/>
      </c>
      <c r="AH56" s="214" t="str">
        <f>IF(AH54="","",VLOOKUP(AH54,'シフト記号表（勤務時間帯）'!$D$6:$Z$47,23,FALSE))</f>
        <v/>
      </c>
      <c r="AI56" s="212" t="str">
        <f>IF(AI54="","",VLOOKUP(AI54,'シフト記号表（勤務時間帯）'!$D$6:$Z$47,23,FALSE))</f>
        <v/>
      </c>
      <c r="AJ56" s="213" t="str">
        <f>IF(AJ54="","",VLOOKUP(AJ54,'シフト記号表（勤務時間帯）'!$D$6:$Z$47,23,FALSE))</f>
        <v/>
      </c>
      <c r="AK56" s="213" t="str">
        <f>IF(AK54="","",VLOOKUP(AK54,'シフト記号表（勤務時間帯）'!$D$6:$Z$47,23,FALSE))</f>
        <v/>
      </c>
      <c r="AL56" s="213" t="str">
        <f>IF(AL54="","",VLOOKUP(AL54,'シフト記号表（勤務時間帯）'!$D$6:$Z$47,23,FALSE))</f>
        <v/>
      </c>
      <c r="AM56" s="213" t="str">
        <f>IF(AM54="","",VLOOKUP(AM54,'シフト記号表（勤務時間帯）'!$D$6:$Z$47,23,FALSE))</f>
        <v/>
      </c>
      <c r="AN56" s="213" t="str">
        <f>IF(AN54="","",VLOOKUP(AN54,'シフト記号表（勤務時間帯）'!$D$6:$Z$47,23,FALSE))</f>
        <v/>
      </c>
      <c r="AO56" s="214" t="str">
        <f>IF(AO54="","",VLOOKUP(AO54,'シフト記号表（勤務時間帯）'!$D$6:$Z$47,23,FALSE))</f>
        <v/>
      </c>
      <c r="AP56" s="212" t="str">
        <f>IF(AP54="","",VLOOKUP(AP54,'シフト記号表（勤務時間帯）'!$D$6:$Z$47,23,FALSE))</f>
        <v/>
      </c>
      <c r="AQ56" s="213" t="str">
        <f>IF(AQ54="","",VLOOKUP(AQ54,'シフト記号表（勤務時間帯）'!$D$6:$Z$47,23,FALSE))</f>
        <v/>
      </c>
      <c r="AR56" s="213" t="str">
        <f>IF(AR54="","",VLOOKUP(AR54,'シフト記号表（勤務時間帯）'!$D$6:$Z$47,23,FALSE))</f>
        <v/>
      </c>
      <c r="AS56" s="213" t="str">
        <f>IF(AS54="","",VLOOKUP(AS54,'シフト記号表（勤務時間帯）'!$D$6:$Z$47,23,FALSE))</f>
        <v/>
      </c>
      <c r="AT56" s="213" t="str">
        <f>IF(AT54="","",VLOOKUP(AT54,'シフト記号表（勤務時間帯）'!$D$6:$Z$47,23,FALSE))</f>
        <v/>
      </c>
      <c r="AU56" s="213" t="str">
        <f>IF(AU54="","",VLOOKUP(AU54,'シフト記号表（勤務時間帯）'!$D$6:$Z$47,23,FALSE))</f>
        <v/>
      </c>
      <c r="AV56" s="214" t="str">
        <f>IF(AV54="","",VLOOKUP(AV54,'シフト記号表（勤務時間帯）'!$D$6:$Z$47,23,FALSE))</f>
        <v/>
      </c>
      <c r="AW56" s="212" t="str">
        <f>IF(AW54="","",VLOOKUP(AW54,'シフト記号表（勤務時間帯）'!$D$6:$Z$47,23,FALSE))</f>
        <v/>
      </c>
      <c r="AX56" s="213" t="str">
        <f>IF(AX54="","",VLOOKUP(AX54,'シフト記号表（勤務時間帯）'!$D$6:$Z$47,23,FALSE))</f>
        <v/>
      </c>
      <c r="AY56" s="213" t="str">
        <f>IF(AY54="","",VLOOKUP(AY54,'シフト記号表（勤務時間帯）'!$D$6:$Z$47,23,FALSE))</f>
        <v/>
      </c>
      <c r="AZ56" s="716">
        <f>IF($BC$3="４週",SUM(U56:AV56),IF($BC$3="暦月",SUM(U56:AY56),""))</f>
        <v>0</v>
      </c>
      <c r="BA56" s="717"/>
      <c r="BB56" s="718">
        <f>IF($BC$3="４週",AZ56/4,IF($BC$3="暦月",(AZ56/($BC$8/7)),""))</f>
        <v>0</v>
      </c>
      <c r="BC56" s="717"/>
      <c r="BD56" s="710"/>
      <c r="BE56" s="711"/>
      <c r="BF56" s="711"/>
      <c r="BG56" s="711"/>
      <c r="BH56" s="712"/>
    </row>
    <row r="57" spans="2:60" ht="20.25" customHeight="1">
      <c r="B57" s="129"/>
      <c r="C57" s="659"/>
      <c r="D57" s="660"/>
      <c r="E57" s="661"/>
      <c r="F57" s="178"/>
      <c r="G57" s="174"/>
      <c r="H57" s="723"/>
      <c r="I57" s="671"/>
      <c r="J57" s="672"/>
      <c r="K57" s="672"/>
      <c r="L57" s="673"/>
      <c r="M57" s="680"/>
      <c r="N57" s="681"/>
      <c r="O57" s="682"/>
      <c r="P57" s="21" t="s">
        <v>18</v>
      </c>
      <c r="Q57" s="28"/>
      <c r="R57" s="28"/>
      <c r="S57" s="16"/>
      <c r="T57" s="58"/>
      <c r="U57" s="215"/>
      <c r="V57" s="216"/>
      <c r="W57" s="216"/>
      <c r="X57" s="216"/>
      <c r="Y57" s="216"/>
      <c r="Z57" s="216"/>
      <c r="AA57" s="217"/>
      <c r="AB57" s="215"/>
      <c r="AC57" s="216"/>
      <c r="AD57" s="216"/>
      <c r="AE57" s="216"/>
      <c r="AF57" s="216"/>
      <c r="AG57" s="216"/>
      <c r="AH57" s="217"/>
      <c r="AI57" s="215"/>
      <c r="AJ57" s="216"/>
      <c r="AK57" s="216"/>
      <c r="AL57" s="216"/>
      <c r="AM57" s="216"/>
      <c r="AN57" s="216"/>
      <c r="AO57" s="217"/>
      <c r="AP57" s="215"/>
      <c r="AQ57" s="216"/>
      <c r="AR57" s="216"/>
      <c r="AS57" s="216"/>
      <c r="AT57" s="216"/>
      <c r="AU57" s="216"/>
      <c r="AV57" s="217"/>
      <c r="AW57" s="215"/>
      <c r="AX57" s="216"/>
      <c r="AY57" s="216"/>
      <c r="AZ57" s="689"/>
      <c r="BA57" s="690"/>
      <c r="BB57" s="703"/>
      <c r="BC57" s="690"/>
      <c r="BD57" s="704"/>
      <c r="BE57" s="705"/>
      <c r="BF57" s="705"/>
      <c r="BG57" s="705"/>
      <c r="BH57" s="706"/>
    </row>
    <row r="58" spans="2:60" ht="20.25" customHeight="1">
      <c r="B58" s="125">
        <f>B55+1</f>
        <v>13</v>
      </c>
      <c r="C58" s="662"/>
      <c r="D58" s="663"/>
      <c r="E58" s="664"/>
      <c r="F58" s="178">
        <f>C57</f>
        <v>0</v>
      </c>
      <c r="G58" s="174"/>
      <c r="H58" s="669"/>
      <c r="I58" s="674"/>
      <c r="J58" s="675"/>
      <c r="K58" s="675"/>
      <c r="L58" s="676"/>
      <c r="M58" s="683"/>
      <c r="N58" s="684"/>
      <c r="O58" s="685"/>
      <c r="P58" s="23" t="s">
        <v>72</v>
      </c>
      <c r="Q58" s="24"/>
      <c r="R58" s="24"/>
      <c r="S58" s="19"/>
      <c r="T58" s="53"/>
      <c r="U58" s="209" t="str">
        <f>IF(U57="","",VLOOKUP(U57,'シフト記号表（勤務時間帯）'!$D$6:$X$47,21,FALSE))</f>
        <v/>
      </c>
      <c r="V58" s="210" t="str">
        <f>IF(V57="","",VLOOKUP(V57,'シフト記号表（勤務時間帯）'!$D$6:$X$47,21,FALSE))</f>
        <v/>
      </c>
      <c r="W58" s="210" t="str">
        <f>IF(W57="","",VLOOKUP(W57,'シフト記号表（勤務時間帯）'!$D$6:$X$47,21,FALSE))</f>
        <v/>
      </c>
      <c r="X58" s="210" t="str">
        <f>IF(X57="","",VLOOKUP(X57,'シフト記号表（勤務時間帯）'!$D$6:$X$47,21,FALSE))</f>
        <v/>
      </c>
      <c r="Y58" s="210" t="str">
        <f>IF(Y57="","",VLOOKUP(Y57,'シフト記号表（勤務時間帯）'!$D$6:$X$47,21,FALSE))</f>
        <v/>
      </c>
      <c r="Z58" s="210" t="str">
        <f>IF(Z57="","",VLOOKUP(Z57,'シフト記号表（勤務時間帯）'!$D$6:$X$47,21,FALSE))</f>
        <v/>
      </c>
      <c r="AA58" s="211" t="str">
        <f>IF(AA57="","",VLOOKUP(AA57,'シフト記号表（勤務時間帯）'!$D$6:$X$47,21,FALSE))</f>
        <v/>
      </c>
      <c r="AB58" s="209" t="str">
        <f>IF(AB57="","",VLOOKUP(AB57,'シフト記号表（勤務時間帯）'!$D$6:$X$47,21,FALSE))</f>
        <v/>
      </c>
      <c r="AC58" s="210" t="str">
        <f>IF(AC57="","",VLOOKUP(AC57,'シフト記号表（勤務時間帯）'!$D$6:$X$47,21,FALSE))</f>
        <v/>
      </c>
      <c r="AD58" s="210" t="str">
        <f>IF(AD57="","",VLOOKUP(AD57,'シフト記号表（勤務時間帯）'!$D$6:$X$47,21,FALSE))</f>
        <v/>
      </c>
      <c r="AE58" s="210" t="str">
        <f>IF(AE57="","",VLOOKUP(AE57,'シフト記号表（勤務時間帯）'!$D$6:$X$47,21,FALSE))</f>
        <v/>
      </c>
      <c r="AF58" s="210" t="str">
        <f>IF(AF57="","",VLOOKUP(AF57,'シフト記号表（勤務時間帯）'!$D$6:$X$47,21,FALSE))</f>
        <v/>
      </c>
      <c r="AG58" s="210" t="str">
        <f>IF(AG57="","",VLOOKUP(AG57,'シフト記号表（勤務時間帯）'!$D$6:$X$47,21,FALSE))</f>
        <v/>
      </c>
      <c r="AH58" s="211" t="str">
        <f>IF(AH57="","",VLOOKUP(AH57,'シフト記号表（勤務時間帯）'!$D$6:$X$47,21,FALSE))</f>
        <v/>
      </c>
      <c r="AI58" s="209" t="str">
        <f>IF(AI57="","",VLOOKUP(AI57,'シフト記号表（勤務時間帯）'!$D$6:$X$47,21,FALSE))</f>
        <v/>
      </c>
      <c r="AJ58" s="210" t="str">
        <f>IF(AJ57="","",VLOOKUP(AJ57,'シフト記号表（勤務時間帯）'!$D$6:$X$47,21,FALSE))</f>
        <v/>
      </c>
      <c r="AK58" s="210" t="str">
        <f>IF(AK57="","",VLOOKUP(AK57,'シフト記号表（勤務時間帯）'!$D$6:$X$47,21,FALSE))</f>
        <v/>
      </c>
      <c r="AL58" s="210" t="str">
        <f>IF(AL57="","",VLOOKUP(AL57,'シフト記号表（勤務時間帯）'!$D$6:$X$47,21,FALSE))</f>
        <v/>
      </c>
      <c r="AM58" s="210" t="str">
        <f>IF(AM57="","",VLOOKUP(AM57,'シフト記号表（勤務時間帯）'!$D$6:$X$47,21,FALSE))</f>
        <v/>
      </c>
      <c r="AN58" s="210" t="str">
        <f>IF(AN57="","",VLOOKUP(AN57,'シフト記号表（勤務時間帯）'!$D$6:$X$47,21,FALSE))</f>
        <v/>
      </c>
      <c r="AO58" s="211" t="str">
        <f>IF(AO57="","",VLOOKUP(AO57,'シフト記号表（勤務時間帯）'!$D$6:$X$47,21,FALSE))</f>
        <v/>
      </c>
      <c r="AP58" s="209" t="str">
        <f>IF(AP57="","",VLOOKUP(AP57,'シフト記号表（勤務時間帯）'!$D$6:$X$47,21,FALSE))</f>
        <v/>
      </c>
      <c r="AQ58" s="210" t="str">
        <f>IF(AQ57="","",VLOOKUP(AQ57,'シフト記号表（勤務時間帯）'!$D$6:$X$47,21,FALSE))</f>
        <v/>
      </c>
      <c r="AR58" s="210" t="str">
        <f>IF(AR57="","",VLOOKUP(AR57,'シフト記号表（勤務時間帯）'!$D$6:$X$47,21,FALSE))</f>
        <v/>
      </c>
      <c r="AS58" s="210" t="str">
        <f>IF(AS57="","",VLOOKUP(AS57,'シフト記号表（勤務時間帯）'!$D$6:$X$47,21,FALSE))</f>
        <v/>
      </c>
      <c r="AT58" s="210" t="str">
        <f>IF(AT57="","",VLOOKUP(AT57,'シフト記号表（勤務時間帯）'!$D$6:$X$47,21,FALSE))</f>
        <v/>
      </c>
      <c r="AU58" s="210" t="str">
        <f>IF(AU57="","",VLOOKUP(AU57,'シフト記号表（勤務時間帯）'!$D$6:$X$47,21,FALSE))</f>
        <v/>
      </c>
      <c r="AV58" s="211" t="str">
        <f>IF(AV57="","",VLOOKUP(AV57,'シフト記号表（勤務時間帯）'!$D$6:$X$47,21,FALSE))</f>
        <v/>
      </c>
      <c r="AW58" s="209" t="str">
        <f>IF(AW57="","",VLOOKUP(AW57,'シフト記号表（勤務時間帯）'!$D$6:$X$47,21,FALSE))</f>
        <v/>
      </c>
      <c r="AX58" s="210" t="str">
        <f>IF(AX57="","",VLOOKUP(AX57,'シフト記号表（勤務時間帯）'!$D$6:$X$47,21,FALSE))</f>
        <v/>
      </c>
      <c r="AY58" s="210" t="str">
        <f>IF(AY57="","",VLOOKUP(AY57,'シフト記号表（勤務時間帯）'!$D$6:$X$47,21,FALSE))</f>
        <v/>
      </c>
      <c r="AZ58" s="713">
        <f>IF($BC$3="４週",SUM(U58:AV58),IF($BC$3="暦月",SUM(U58:AY58),""))</f>
        <v>0</v>
      </c>
      <c r="BA58" s="714"/>
      <c r="BB58" s="715">
        <f>IF($BC$3="４週",AZ58/4,IF($BC$3="暦月",(AZ58/($BC$8/7)),""))</f>
        <v>0</v>
      </c>
      <c r="BC58" s="714"/>
      <c r="BD58" s="707"/>
      <c r="BE58" s="708"/>
      <c r="BF58" s="708"/>
      <c r="BG58" s="708"/>
      <c r="BH58" s="709"/>
    </row>
    <row r="59" spans="2:60" ht="20.25" customHeight="1">
      <c r="B59" s="127"/>
      <c r="C59" s="665"/>
      <c r="D59" s="666"/>
      <c r="E59" s="667"/>
      <c r="F59" s="179"/>
      <c r="G59" s="175">
        <f>C57</f>
        <v>0</v>
      </c>
      <c r="H59" s="670"/>
      <c r="I59" s="677"/>
      <c r="J59" s="678"/>
      <c r="K59" s="678"/>
      <c r="L59" s="679"/>
      <c r="M59" s="686"/>
      <c r="N59" s="687"/>
      <c r="O59" s="688"/>
      <c r="P59" s="41" t="s">
        <v>73</v>
      </c>
      <c r="Q59" s="42"/>
      <c r="R59" s="42"/>
      <c r="S59" s="43"/>
      <c r="T59" s="59"/>
      <c r="U59" s="212" t="str">
        <f>IF(U57="","",VLOOKUP(U57,'シフト記号表（勤務時間帯）'!$D$6:$Z$47,23,FALSE))</f>
        <v/>
      </c>
      <c r="V59" s="213" t="str">
        <f>IF(V57="","",VLOOKUP(V57,'シフト記号表（勤務時間帯）'!$D$6:$Z$47,23,FALSE))</f>
        <v/>
      </c>
      <c r="W59" s="213" t="str">
        <f>IF(W57="","",VLOOKUP(W57,'シフト記号表（勤務時間帯）'!$D$6:$Z$47,23,FALSE))</f>
        <v/>
      </c>
      <c r="X59" s="213" t="str">
        <f>IF(X57="","",VLOOKUP(X57,'シフト記号表（勤務時間帯）'!$D$6:$Z$47,23,FALSE))</f>
        <v/>
      </c>
      <c r="Y59" s="213" t="str">
        <f>IF(Y57="","",VLOOKUP(Y57,'シフト記号表（勤務時間帯）'!$D$6:$Z$47,23,FALSE))</f>
        <v/>
      </c>
      <c r="Z59" s="213" t="str">
        <f>IF(Z57="","",VLOOKUP(Z57,'シフト記号表（勤務時間帯）'!$D$6:$Z$47,23,FALSE))</f>
        <v/>
      </c>
      <c r="AA59" s="214" t="str">
        <f>IF(AA57="","",VLOOKUP(AA57,'シフト記号表（勤務時間帯）'!$D$6:$Z$47,23,FALSE))</f>
        <v/>
      </c>
      <c r="AB59" s="212" t="str">
        <f>IF(AB57="","",VLOOKUP(AB57,'シフト記号表（勤務時間帯）'!$D$6:$Z$47,23,FALSE))</f>
        <v/>
      </c>
      <c r="AC59" s="213" t="str">
        <f>IF(AC57="","",VLOOKUP(AC57,'シフト記号表（勤務時間帯）'!$D$6:$Z$47,23,FALSE))</f>
        <v/>
      </c>
      <c r="AD59" s="213" t="str">
        <f>IF(AD57="","",VLOOKUP(AD57,'シフト記号表（勤務時間帯）'!$D$6:$Z$47,23,FALSE))</f>
        <v/>
      </c>
      <c r="AE59" s="213" t="str">
        <f>IF(AE57="","",VLOOKUP(AE57,'シフト記号表（勤務時間帯）'!$D$6:$Z$47,23,FALSE))</f>
        <v/>
      </c>
      <c r="AF59" s="213" t="str">
        <f>IF(AF57="","",VLOOKUP(AF57,'シフト記号表（勤務時間帯）'!$D$6:$Z$47,23,FALSE))</f>
        <v/>
      </c>
      <c r="AG59" s="213" t="str">
        <f>IF(AG57="","",VLOOKUP(AG57,'シフト記号表（勤務時間帯）'!$D$6:$Z$47,23,FALSE))</f>
        <v/>
      </c>
      <c r="AH59" s="214" t="str">
        <f>IF(AH57="","",VLOOKUP(AH57,'シフト記号表（勤務時間帯）'!$D$6:$Z$47,23,FALSE))</f>
        <v/>
      </c>
      <c r="AI59" s="212" t="str">
        <f>IF(AI57="","",VLOOKUP(AI57,'シフト記号表（勤務時間帯）'!$D$6:$Z$47,23,FALSE))</f>
        <v/>
      </c>
      <c r="AJ59" s="213" t="str">
        <f>IF(AJ57="","",VLOOKUP(AJ57,'シフト記号表（勤務時間帯）'!$D$6:$Z$47,23,FALSE))</f>
        <v/>
      </c>
      <c r="AK59" s="213" t="str">
        <f>IF(AK57="","",VLOOKUP(AK57,'シフト記号表（勤務時間帯）'!$D$6:$Z$47,23,FALSE))</f>
        <v/>
      </c>
      <c r="AL59" s="213" t="str">
        <f>IF(AL57="","",VLOOKUP(AL57,'シフト記号表（勤務時間帯）'!$D$6:$Z$47,23,FALSE))</f>
        <v/>
      </c>
      <c r="AM59" s="213" t="str">
        <f>IF(AM57="","",VLOOKUP(AM57,'シフト記号表（勤務時間帯）'!$D$6:$Z$47,23,FALSE))</f>
        <v/>
      </c>
      <c r="AN59" s="213" t="str">
        <f>IF(AN57="","",VLOOKUP(AN57,'シフト記号表（勤務時間帯）'!$D$6:$Z$47,23,FALSE))</f>
        <v/>
      </c>
      <c r="AO59" s="214" t="str">
        <f>IF(AO57="","",VLOOKUP(AO57,'シフト記号表（勤務時間帯）'!$D$6:$Z$47,23,FALSE))</f>
        <v/>
      </c>
      <c r="AP59" s="212" t="str">
        <f>IF(AP57="","",VLOOKUP(AP57,'シフト記号表（勤務時間帯）'!$D$6:$Z$47,23,FALSE))</f>
        <v/>
      </c>
      <c r="AQ59" s="213" t="str">
        <f>IF(AQ57="","",VLOOKUP(AQ57,'シフト記号表（勤務時間帯）'!$D$6:$Z$47,23,FALSE))</f>
        <v/>
      </c>
      <c r="AR59" s="213" t="str">
        <f>IF(AR57="","",VLOOKUP(AR57,'シフト記号表（勤務時間帯）'!$D$6:$Z$47,23,FALSE))</f>
        <v/>
      </c>
      <c r="AS59" s="213" t="str">
        <f>IF(AS57="","",VLOOKUP(AS57,'シフト記号表（勤務時間帯）'!$D$6:$Z$47,23,FALSE))</f>
        <v/>
      </c>
      <c r="AT59" s="213" t="str">
        <f>IF(AT57="","",VLOOKUP(AT57,'シフト記号表（勤務時間帯）'!$D$6:$Z$47,23,FALSE))</f>
        <v/>
      </c>
      <c r="AU59" s="213" t="str">
        <f>IF(AU57="","",VLOOKUP(AU57,'シフト記号表（勤務時間帯）'!$D$6:$Z$47,23,FALSE))</f>
        <v/>
      </c>
      <c r="AV59" s="214" t="str">
        <f>IF(AV57="","",VLOOKUP(AV57,'シフト記号表（勤務時間帯）'!$D$6:$Z$47,23,FALSE))</f>
        <v/>
      </c>
      <c r="AW59" s="212" t="str">
        <f>IF(AW57="","",VLOOKUP(AW57,'シフト記号表（勤務時間帯）'!$D$6:$Z$47,23,FALSE))</f>
        <v/>
      </c>
      <c r="AX59" s="213" t="str">
        <f>IF(AX57="","",VLOOKUP(AX57,'シフト記号表（勤務時間帯）'!$D$6:$Z$47,23,FALSE))</f>
        <v/>
      </c>
      <c r="AY59" s="213" t="str">
        <f>IF(AY57="","",VLOOKUP(AY57,'シフト記号表（勤務時間帯）'!$D$6:$Z$47,23,FALSE))</f>
        <v/>
      </c>
      <c r="AZ59" s="716">
        <f>IF($BC$3="４週",SUM(U59:AV59),IF($BC$3="暦月",SUM(U59:AY59),""))</f>
        <v>0</v>
      </c>
      <c r="BA59" s="717"/>
      <c r="BB59" s="718">
        <f>IF($BC$3="４週",AZ59/4,IF($BC$3="暦月",(AZ59/($BC$8/7)),""))</f>
        <v>0</v>
      </c>
      <c r="BC59" s="717"/>
      <c r="BD59" s="710"/>
      <c r="BE59" s="711"/>
      <c r="BF59" s="711"/>
      <c r="BG59" s="711"/>
      <c r="BH59" s="712"/>
    </row>
    <row r="60" spans="2:60" ht="20.25" customHeight="1">
      <c r="B60" s="129"/>
      <c r="C60" s="659"/>
      <c r="D60" s="660"/>
      <c r="E60" s="661"/>
      <c r="F60" s="178"/>
      <c r="G60" s="174"/>
      <c r="H60" s="723"/>
      <c r="I60" s="671"/>
      <c r="J60" s="672"/>
      <c r="K60" s="672"/>
      <c r="L60" s="673"/>
      <c r="M60" s="680"/>
      <c r="N60" s="681"/>
      <c r="O60" s="682"/>
      <c r="P60" s="21" t="s">
        <v>18</v>
      </c>
      <c r="Q60" s="28"/>
      <c r="R60" s="28"/>
      <c r="S60" s="16"/>
      <c r="T60" s="58"/>
      <c r="U60" s="215"/>
      <c r="V60" s="216"/>
      <c r="W60" s="216"/>
      <c r="X60" s="216"/>
      <c r="Y60" s="216"/>
      <c r="Z60" s="216"/>
      <c r="AA60" s="217"/>
      <c r="AB60" s="215"/>
      <c r="AC60" s="216"/>
      <c r="AD60" s="216"/>
      <c r="AE60" s="216"/>
      <c r="AF60" s="216"/>
      <c r="AG60" s="216"/>
      <c r="AH60" s="217"/>
      <c r="AI60" s="215"/>
      <c r="AJ60" s="216"/>
      <c r="AK60" s="216"/>
      <c r="AL60" s="216"/>
      <c r="AM60" s="216"/>
      <c r="AN60" s="216"/>
      <c r="AO60" s="217"/>
      <c r="AP60" s="215"/>
      <c r="AQ60" s="216"/>
      <c r="AR60" s="216"/>
      <c r="AS60" s="216"/>
      <c r="AT60" s="216"/>
      <c r="AU60" s="216"/>
      <c r="AV60" s="217"/>
      <c r="AW60" s="215"/>
      <c r="AX60" s="216"/>
      <c r="AY60" s="216"/>
      <c r="AZ60" s="689"/>
      <c r="BA60" s="690"/>
      <c r="BB60" s="703"/>
      <c r="BC60" s="690"/>
      <c r="BD60" s="704"/>
      <c r="BE60" s="705"/>
      <c r="BF60" s="705"/>
      <c r="BG60" s="705"/>
      <c r="BH60" s="706"/>
    </row>
    <row r="61" spans="2:60" ht="20.25" customHeight="1">
      <c r="B61" s="125">
        <f>B58+1</f>
        <v>14</v>
      </c>
      <c r="C61" s="662"/>
      <c r="D61" s="663"/>
      <c r="E61" s="664"/>
      <c r="F61" s="178">
        <f>C60</f>
        <v>0</v>
      </c>
      <c r="G61" s="174"/>
      <c r="H61" s="669"/>
      <c r="I61" s="674"/>
      <c r="J61" s="675"/>
      <c r="K61" s="675"/>
      <c r="L61" s="676"/>
      <c r="M61" s="683"/>
      <c r="N61" s="684"/>
      <c r="O61" s="685"/>
      <c r="P61" s="23" t="s">
        <v>72</v>
      </c>
      <c r="Q61" s="24"/>
      <c r="R61" s="24"/>
      <c r="S61" s="19"/>
      <c r="T61" s="53"/>
      <c r="U61" s="209" t="str">
        <f>IF(U60="","",VLOOKUP(U60,'シフト記号表（勤務時間帯）'!$D$6:$X$47,21,FALSE))</f>
        <v/>
      </c>
      <c r="V61" s="210" t="str">
        <f>IF(V60="","",VLOOKUP(V60,'シフト記号表（勤務時間帯）'!$D$6:$X$47,21,FALSE))</f>
        <v/>
      </c>
      <c r="W61" s="210" t="str">
        <f>IF(W60="","",VLOOKUP(W60,'シフト記号表（勤務時間帯）'!$D$6:$X$47,21,FALSE))</f>
        <v/>
      </c>
      <c r="X61" s="210" t="str">
        <f>IF(X60="","",VLOOKUP(X60,'シフト記号表（勤務時間帯）'!$D$6:$X$47,21,FALSE))</f>
        <v/>
      </c>
      <c r="Y61" s="210" t="str">
        <f>IF(Y60="","",VLOOKUP(Y60,'シフト記号表（勤務時間帯）'!$D$6:$X$47,21,FALSE))</f>
        <v/>
      </c>
      <c r="Z61" s="210" t="str">
        <f>IF(Z60="","",VLOOKUP(Z60,'シフト記号表（勤務時間帯）'!$D$6:$X$47,21,FALSE))</f>
        <v/>
      </c>
      <c r="AA61" s="211" t="str">
        <f>IF(AA60="","",VLOOKUP(AA60,'シフト記号表（勤務時間帯）'!$D$6:$X$47,21,FALSE))</f>
        <v/>
      </c>
      <c r="AB61" s="209" t="str">
        <f>IF(AB60="","",VLOOKUP(AB60,'シフト記号表（勤務時間帯）'!$D$6:$X$47,21,FALSE))</f>
        <v/>
      </c>
      <c r="AC61" s="210" t="str">
        <f>IF(AC60="","",VLOOKUP(AC60,'シフト記号表（勤務時間帯）'!$D$6:$X$47,21,FALSE))</f>
        <v/>
      </c>
      <c r="AD61" s="210" t="str">
        <f>IF(AD60="","",VLOOKUP(AD60,'シフト記号表（勤務時間帯）'!$D$6:$X$47,21,FALSE))</f>
        <v/>
      </c>
      <c r="AE61" s="210" t="str">
        <f>IF(AE60="","",VLOOKUP(AE60,'シフト記号表（勤務時間帯）'!$D$6:$X$47,21,FALSE))</f>
        <v/>
      </c>
      <c r="AF61" s="210" t="str">
        <f>IF(AF60="","",VLOOKUP(AF60,'シフト記号表（勤務時間帯）'!$D$6:$X$47,21,FALSE))</f>
        <v/>
      </c>
      <c r="AG61" s="210" t="str">
        <f>IF(AG60="","",VLOOKUP(AG60,'シフト記号表（勤務時間帯）'!$D$6:$X$47,21,FALSE))</f>
        <v/>
      </c>
      <c r="AH61" s="211" t="str">
        <f>IF(AH60="","",VLOOKUP(AH60,'シフト記号表（勤務時間帯）'!$D$6:$X$47,21,FALSE))</f>
        <v/>
      </c>
      <c r="AI61" s="209" t="str">
        <f>IF(AI60="","",VLOOKUP(AI60,'シフト記号表（勤務時間帯）'!$D$6:$X$47,21,FALSE))</f>
        <v/>
      </c>
      <c r="AJ61" s="210" t="str">
        <f>IF(AJ60="","",VLOOKUP(AJ60,'シフト記号表（勤務時間帯）'!$D$6:$X$47,21,FALSE))</f>
        <v/>
      </c>
      <c r="AK61" s="210" t="str">
        <f>IF(AK60="","",VLOOKUP(AK60,'シフト記号表（勤務時間帯）'!$D$6:$X$47,21,FALSE))</f>
        <v/>
      </c>
      <c r="AL61" s="210" t="str">
        <f>IF(AL60="","",VLOOKUP(AL60,'シフト記号表（勤務時間帯）'!$D$6:$X$47,21,FALSE))</f>
        <v/>
      </c>
      <c r="AM61" s="210" t="str">
        <f>IF(AM60="","",VLOOKUP(AM60,'シフト記号表（勤務時間帯）'!$D$6:$X$47,21,FALSE))</f>
        <v/>
      </c>
      <c r="AN61" s="210" t="str">
        <f>IF(AN60="","",VLOOKUP(AN60,'シフト記号表（勤務時間帯）'!$D$6:$X$47,21,FALSE))</f>
        <v/>
      </c>
      <c r="AO61" s="211" t="str">
        <f>IF(AO60="","",VLOOKUP(AO60,'シフト記号表（勤務時間帯）'!$D$6:$X$47,21,FALSE))</f>
        <v/>
      </c>
      <c r="AP61" s="209" t="str">
        <f>IF(AP60="","",VLOOKUP(AP60,'シフト記号表（勤務時間帯）'!$D$6:$X$47,21,FALSE))</f>
        <v/>
      </c>
      <c r="AQ61" s="210" t="str">
        <f>IF(AQ60="","",VLOOKUP(AQ60,'シフト記号表（勤務時間帯）'!$D$6:$X$47,21,FALSE))</f>
        <v/>
      </c>
      <c r="AR61" s="210" t="str">
        <f>IF(AR60="","",VLOOKUP(AR60,'シフト記号表（勤務時間帯）'!$D$6:$X$47,21,FALSE))</f>
        <v/>
      </c>
      <c r="AS61" s="210" t="str">
        <f>IF(AS60="","",VLOOKUP(AS60,'シフト記号表（勤務時間帯）'!$D$6:$X$47,21,FALSE))</f>
        <v/>
      </c>
      <c r="AT61" s="210" t="str">
        <f>IF(AT60="","",VLOOKUP(AT60,'シフト記号表（勤務時間帯）'!$D$6:$X$47,21,FALSE))</f>
        <v/>
      </c>
      <c r="AU61" s="210" t="str">
        <f>IF(AU60="","",VLOOKUP(AU60,'シフト記号表（勤務時間帯）'!$D$6:$X$47,21,FALSE))</f>
        <v/>
      </c>
      <c r="AV61" s="211" t="str">
        <f>IF(AV60="","",VLOOKUP(AV60,'シフト記号表（勤務時間帯）'!$D$6:$X$47,21,FALSE))</f>
        <v/>
      </c>
      <c r="AW61" s="209" t="str">
        <f>IF(AW60="","",VLOOKUP(AW60,'シフト記号表（勤務時間帯）'!$D$6:$X$47,21,FALSE))</f>
        <v/>
      </c>
      <c r="AX61" s="210" t="str">
        <f>IF(AX60="","",VLOOKUP(AX60,'シフト記号表（勤務時間帯）'!$D$6:$X$47,21,FALSE))</f>
        <v/>
      </c>
      <c r="AY61" s="210" t="str">
        <f>IF(AY60="","",VLOOKUP(AY60,'シフト記号表（勤務時間帯）'!$D$6:$X$47,21,FALSE))</f>
        <v/>
      </c>
      <c r="AZ61" s="713">
        <f>IF($BC$3="４週",SUM(U61:AV61),IF($BC$3="暦月",SUM(U61:AY61),""))</f>
        <v>0</v>
      </c>
      <c r="BA61" s="714"/>
      <c r="BB61" s="715">
        <f>IF($BC$3="４週",AZ61/4,IF($BC$3="暦月",(AZ61/($BC$8/7)),""))</f>
        <v>0</v>
      </c>
      <c r="BC61" s="714"/>
      <c r="BD61" s="707"/>
      <c r="BE61" s="708"/>
      <c r="BF61" s="708"/>
      <c r="BG61" s="708"/>
      <c r="BH61" s="709"/>
    </row>
    <row r="62" spans="2:60" ht="20.25" customHeight="1">
      <c r="B62" s="127"/>
      <c r="C62" s="665"/>
      <c r="D62" s="666"/>
      <c r="E62" s="667"/>
      <c r="F62" s="179"/>
      <c r="G62" s="175">
        <f>C60</f>
        <v>0</v>
      </c>
      <c r="H62" s="670"/>
      <c r="I62" s="677"/>
      <c r="J62" s="678"/>
      <c r="K62" s="678"/>
      <c r="L62" s="679"/>
      <c r="M62" s="686"/>
      <c r="N62" s="687"/>
      <c r="O62" s="688"/>
      <c r="P62" s="41" t="s">
        <v>73</v>
      </c>
      <c r="Q62" s="42"/>
      <c r="R62" s="42"/>
      <c r="S62" s="43"/>
      <c r="T62" s="59"/>
      <c r="U62" s="212" t="str">
        <f>IF(U60="","",VLOOKUP(U60,'シフト記号表（勤務時間帯）'!$D$6:$Z$47,23,FALSE))</f>
        <v/>
      </c>
      <c r="V62" s="213" t="str">
        <f>IF(V60="","",VLOOKUP(V60,'シフト記号表（勤務時間帯）'!$D$6:$Z$47,23,FALSE))</f>
        <v/>
      </c>
      <c r="W62" s="213" t="str">
        <f>IF(W60="","",VLOOKUP(W60,'シフト記号表（勤務時間帯）'!$D$6:$Z$47,23,FALSE))</f>
        <v/>
      </c>
      <c r="X62" s="213" t="str">
        <f>IF(X60="","",VLOOKUP(X60,'シフト記号表（勤務時間帯）'!$D$6:$Z$47,23,FALSE))</f>
        <v/>
      </c>
      <c r="Y62" s="213" t="str">
        <f>IF(Y60="","",VLOOKUP(Y60,'シフト記号表（勤務時間帯）'!$D$6:$Z$47,23,FALSE))</f>
        <v/>
      </c>
      <c r="Z62" s="213" t="str">
        <f>IF(Z60="","",VLOOKUP(Z60,'シフト記号表（勤務時間帯）'!$D$6:$Z$47,23,FALSE))</f>
        <v/>
      </c>
      <c r="AA62" s="214" t="str">
        <f>IF(AA60="","",VLOOKUP(AA60,'シフト記号表（勤務時間帯）'!$D$6:$Z$47,23,FALSE))</f>
        <v/>
      </c>
      <c r="AB62" s="212" t="str">
        <f>IF(AB60="","",VLOOKUP(AB60,'シフト記号表（勤務時間帯）'!$D$6:$Z$47,23,FALSE))</f>
        <v/>
      </c>
      <c r="AC62" s="213" t="str">
        <f>IF(AC60="","",VLOOKUP(AC60,'シフト記号表（勤務時間帯）'!$D$6:$Z$47,23,FALSE))</f>
        <v/>
      </c>
      <c r="AD62" s="213" t="str">
        <f>IF(AD60="","",VLOOKUP(AD60,'シフト記号表（勤務時間帯）'!$D$6:$Z$47,23,FALSE))</f>
        <v/>
      </c>
      <c r="AE62" s="213" t="str">
        <f>IF(AE60="","",VLOOKUP(AE60,'シフト記号表（勤務時間帯）'!$D$6:$Z$47,23,FALSE))</f>
        <v/>
      </c>
      <c r="AF62" s="213" t="str">
        <f>IF(AF60="","",VLOOKUP(AF60,'シフト記号表（勤務時間帯）'!$D$6:$Z$47,23,FALSE))</f>
        <v/>
      </c>
      <c r="AG62" s="213" t="str">
        <f>IF(AG60="","",VLOOKUP(AG60,'シフト記号表（勤務時間帯）'!$D$6:$Z$47,23,FALSE))</f>
        <v/>
      </c>
      <c r="AH62" s="214" t="str">
        <f>IF(AH60="","",VLOOKUP(AH60,'シフト記号表（勤務時間帯）'!$D$6:$Z$47,23,FALSE))</f>
        <v/>
      </c>
      <c r="AI62" s="212" t="str">
        <f>IF(AI60="","",VLOOKUP(AI60,'シフト記号表（勤務時間帯）'!$D$6:$Z$47,23,FALSE))</f>
        <v/>
      </c>
      <c r="AJ62" s="213" t="str">
        <f>IF(AJ60="","",VLOOKUP(AJ60,'シフト記号表（勤務時間帯）'!$D$6:$Z$47,23,FALSE))</f>
        <v/>
      </c>
      <c r="AK62" s="213" t="str">
        <f>IF(AK60="","",VLOOKUP(AK60,'シフト記号表（勤務時間帯）'!$D$6:$Z$47,23,FALSE))</f>
        <v/>
      </c>
      <c r="AL62" s="213" t="str">
        <f>IF(AL60="","",VLOOKUP(AL60,'シフト記号表（勤務時間帯）'!$D$6:$Z$47,23,FALSE))</f>
        <v/>
      </c>
      <c r="AM62" s="213" t="str">
        <f>IF(AM60="","",VLOOKUP(AM60,'シフト記号表（勤務時間帯）'!$D$6:$Z$47,23,FALSE))</f>
        <v/>
      </c>
      <c r="AN62" s="213" t="str">
        <f>IF(AN60="","",VLOOKUP(AN60,'シフト記号表（勤務時間帯）'!$D$6:$Z$47,23,FALSE))</f>
        <v/>
      </c>
      <c r="AO62" s="214" t="str">
        <f>IF(AO60="","",VLOOKUP(AO60,'シフト記号表（勤務時間帯）'!$D$6:$Z$47,23,FALSE))</f>
        <v/>
      </c>
      <c r="AP62" s="212" t="str">
        <f>IF(AP60="","",VLOOKUP(AP60,'シフト記号表（勤務時間帯）'!$D$6:$Z$47,23,FALSE))</f>
        <v/>
      </c>
      <c r="AQ62" s="213" t="str">
        <f>IF(AQ60="","",VLOOKUP(AQ60,'シフト記号表（勤務時間帯）'!$D$6:$Z$47,23,FALSE))</f>
        <v/>
      </c>
      <c r="AR62" s="213" t="str">
        <f>IF(AR60="","",VLOOKUP(AR60,'シフト記号表（勤務時間帯）'!$D$6:$Z$47,23,FALSE))</f>
        <v/>
      </c>
      <c r="AS62" s="213" t="str">
        <f>IF(AS60="","",VLOOKUP(AS60,'シフト記号表（勤務時間帯）'!$D$6:$Z$47,23,FALSE))</f>
        <v/>
      </c>
      <c r="AT62" s="213" t="str">
        <f>IF(AT60="","",VLOOKUP(AT60,'シフト記号表（勤務時間帯）'!$D$6:$Z$47,23,FALSE))</f>
        <v/>
      </c>
      <c r="AU62" s="213" t="str">
        <f>IF(AU60="","",VLOOKUP(AU60,'シフト記号表（勤務時間帯）'!$D$6:$Z$47,23,FALSE))</f>
        <v/>
      </c>
      <c r="AV62" s="214" t="str">
        <f>IF(AV60="","",VLOOKUP(AV60,'シフト記号表（勤務時間帯）'!$D$6:$Z$47,23,FALSE))</f>
        <v/>
      </c>
      <c r="AW62" s="212" t="str">
        <f>IF(AW60="","",VLOOKUP(AW60,'シフト記号表（勤務時間帯）'!$D$6:$Z$47,23,FALSE))</f>
        <v/>
      </c>
      <c r="AX62" s="213" t="str">
        <f>IF(AX60="","",VLOOKUP(AX60,'シフト記号表（勤務時間帯）'!$D$6:$Z$47,23,FALSE))</f>
        <v/>
      </c>
      <c r="AY62" s="213" t="str">
        <f>IF(AY60="","",VLOOKUP(AY60,'シフト記号表（勤務時間帯）'!$D$6:$Z$47,23,FALSE))</f>
        <v/>
      </c>
      <c r="AZ62" s="716">
        <f>IF($BC$3="４週",SUM(U62:AV62),IF($BC$3="暦月",SUM(U62:AY62),""))</f>
        <v>0</v>
      </c>
      <c r="BA62" s="717"/>
      <c r="BB62" s="718">
        <f>IF($BC$3="４週",AZ62/4,IF($BC$3="暦月",(AZ62/($BC$8/7)),""))</f>
        <v>0</v>
      </c>
      <c r="BC62" s="717"/>
      <c r="BD62" s="710"/>
      <c r="BE62" s="711"/>
      <c r="BF62" s="711"/>
      <c r="BG62" s="711"/>
      <c r="BH62" s="712"/>
    </row>
    <row r="63" spans="2:60" ht="20.25" customHeight="1">
      <c r="B63" s="129"/>
      <c r="C63" s="659"/>
      <c r="D63" s="660"/>
      <c r="E63" s="661"/>
      <c r="F63" s="178"/>
      <c r="G63" s="174"/>
      <c r="H63" s="723"/>
      <c r="I63" s="671"/>
      <c r="J63" s="672"/>
      <c r="K63" s="672"/>
      <c r="L63" s="673"/>
      <c r="M63" s="680"/>
      <c r="N63" s="681"/>
      <c r="O63" s="682"/>
      <c r="P63" s="21" t="s">
        <v>18</v>
      </c>
      <c r="Q63" s="28"/>
      <c r="R63" s="28"/>
      <c r="S63" s="16"/>
      <c r="T63" s="58"/>
      <c r="U63" s="215"/>
      <c r="V63" s="216"/>
      <c r="W63" s="216"/>
      <c r="X63" s="216"/>
      <c r="Y63" s="216"/>
      <c r="Z63" s="216"/>
      <c r="AA63" s="217"/>
      <c r="AB63" s="215"/>
      <c r="AC63" s="216"/>
      <c r="AD63" s="216"/>
      <c r="AE63" s="216"/>
      <c r="AF63" s="216"/>
      <c r="AG63" s="216"/>
      <c r="AH63" s="217"/>
      <c r="AI63" s="215"/>
      <c r="AJ63" s="216"/>
      <c r="AK63" s="216"/>
      <c r="AL63" s="216"/>
      <c r="AM63" s="216"/>
      <c r="AN63" s="216"/>
      <c r="AO63" s="217"/>
      <c r="AP63" s="215"/>
      <c r="AQ63" s="216"/>
      <c r="AR63" s="216"/>
      <c r="AS63" s="216"/>
      <c r="AT63" s="216"/>
      <c r="AU63" s="216"/>
      <c r="AV63" s="217"/>
      <c r="AW63" s="215"/>
      <c r="AX63" s="216"/>
      <c r="AY63" s="216"/>
      <c r="AZ63" s="689"/>
      <c r="BA63" s="690"/>
      <c r="BB63" s="703"/>
      <c r="BC63" s="690"/>
      <c r="BD63" s="704"/>
      <c r="BE63" s="705"/>
      <c r="BF63" s="705"/>
      <c r="BG63" s="705"/>
      <c r="BH63" s="706"/>
    </row>
    <row r="64" spans="2:60" ht="20.25" customHeight="1">
      <c r="B64" s="125">
        <f>B61+1</f>
        <v>15</v>
      </c>
      <c r="C64" s="662"/>
      <c r="D64" s="663"/>
      <c r="E64" s="664"/>
      <c r="F64" s="178">
        <f>C63</f>
        <v>0</v>
      </c>
      <c r="G64" s="174"/>
      <c r="H64" s="669"/>
      <c r="I64" s="674"/>
      <c r="J64" s="675"/>
      <c r="K64" s="675"/>
      <c r="L64" s="676"/>
      <c r="M64" s="683"/>
      <c r="N64" s="684"/>
      <c r="O64" s="685"/>
      <c r="P64" s="23" t="s">
        <v>72</v>
      </c>
      <c r="Q64" s="24"/>
      <c r="R64" s="24"/>
      <c r="S64" s="19"/>
      <c r="T64" s="53"/>
      <c r="U64" s="209" t="str">
        <f>IF(U63="","",VLOOKUP(U63,'シフト記号表（勤務時間帯）'!$D$6:$X$47,21,FALSE))</f>
        <v/>
      </c>
      <c r="V64" s="210" t="str">
        <f>IF(V63="","",VLOOKUP(V63,'シフト記号表（勤務時間帯）'!$D$6:$X$47,21,FALSE))</f>
        <v/>
      </c>
      <c r="W64" s="210" t="str">
        <f>IF(W63="","",VLOOKUP(W63,'シフト記号表（勤務時間帯）'!$D$6:$X$47,21,FALSE))</f>
        <v/>
      </c>
      <c r="X64" s="210" t="str">
        <f>IF(X63="","",VLOOKUP(X63,'シフト記号表（勤務時間帯）'!$D$6:$X$47,21,FALSE))</f>
        <v/>
      </c>
      <c r="Y64" s="210" t="str">
        <f>IF(Y63="","",VLOOKUP(Y63,'シフト記号表（勤務時間帯）'!$D$6:$X$47,21,FALSE))</f>
        <v/>
      </c>
      <c r="Z64" s="210" t="str">
        <f>IF(Z63="","",VLOOKUP(Z63,'シフト記号表（勤務時間帯）'!$D$6:$X$47,21,FALSE))</f>
        <v/>
      </c>
      <c r="AA64" s="211" t="str">
        <f>IF(AA63="","",VLOOKUP(AA63,'シフト記号表（勤務時間帯）'!$D$6:$X$47,21,FALSE))</f>
        <v/>
      </c>
      <c r="AB64" s="209" t="str">
        <f>IF(AB63="","",VLOOKUP(AB63,'シフト記号表（勤務時間帯）'!$D$6:$X$47,21,FALSE))</f>
        <v/>
      </c>
      <c r="AC64" s="210" t="str">
        <f>IF(AC63="","",VLOOKUP(AC63,'シフト記号表（勤務時間帯）'!$D$6:$X$47,21,FALSE))</f>
        <v/>
      </c>
      <c r="AD64" s="210" t="str">
        <f>IF(AD63="","",VLOOKUP(AD63,'シフト記号表（勤務時間帯）'!$D$6:$X$47,21,FALSE))</f>
        <v/>
      </c>
      <c r="AE64" s="210" t="str">
        <f>IF(AE63="","",VLOOKUP(AE63,'シフト記号表（勤務時間帯）'!$D$6:$X$47,21,FALSE))</f>
        <v/>
      </c>
      <c r="AF64" s="210" t="str">
        <f>IF(AF63="","",VLOOKUP(AF63,'シフト記号表（勤務時間帯）'!$D$6:$X$47,21,FALSE))</f>
        <v/>
      </c>
      <c r="AG64" s="210" t="str">
        <f>IF(AG63="","",VLOOKUP(AG63,'シフト記号表（勤務時間帯）'!$D$6:$X$47,21,FALSE))</f>
        <v/>
      </c>
      <c r="AH64" s="211" t="str">
        <f>IF(AH63="","",VLOOKUP(AH63,'シフト記号表（勤務時間帯）'!$D$6:$X$47,21,FALSE))</f>
        <v/>
      </c>
      <c r="AI64" s="209" t="str">
        <f>IF(AI63="","",VLOOKUP(AI63,'シフト記号表（勤務時間帯）'!$D$6:$X$47,21,FALSE))</f>
        <v/>
      </c>
      <c r="AJ64" s="210" t="str">
        <f>IF(AJ63="","",VLOOKUP(AJ63,'シフト記号表（勤務時間帯）'!$D$6:$X$47,21,FALSE))</f>
        <v/>
      </c>
      <c r="AK64" s="210" t="str">
        <f>IF(AK63="","",VLOOKUP(AK63,'シフト記号表（勤務時間帯）'!$D$6:$X$47,21,FALSE))</f>
        <v/>
      </c>
      <c r="AL64" s="210" t="str">
        <f>IF(AL63="","",VLOOKUP(AL63,'シフト記号表（勤務時間帯）'!$D$6:$X$47,21,FALSE))</f>
        <v/>
      </c>
      <c r="AM64" s="210" t="str">
        <f>IF(AM63="","",VLOOKUP(AM63,'シフト記号表（勤務時間帯）'!$D$6:$X$47,21,FALSE))</f>
        <v/>
      </c>
      <c r="AN64" s="210" t="str">
        <f>IF(AN63="","",VLOOKUP(AN63,'シフト記号表（勤務時間帯）'!$D$6:$X$47,21,FALSE))</f>
        <v/>
      </c>
      <c r="AO64" s="211" t="str">
        <f>IF(AO63="","",VLOOKUP(AO63,'シフト記号表（勤務時間帯）'!$D$6:$X$47,21,FALSE))</f>
        <v/>
      </c>
      <c r="AP64" s="209" t="str">
        <f>IF(AP63="","",VLOOKUP(AP63,'シフト記号表（勤務時間帯）'!$D$6:$X$47,21,FALSE))</f>
        <v/>
      </c>
      <c r="AQ64" s="210" t="str">
        <f>IF(AQ63="","",VLOOKUP(AQ63,'シフト記号表（勤務時間帯）'!$D$6:$X$47,21,FALSE))</f>
        <v/>
      </c>
      <c r="AR64" s="210" t="str">
        <f>IF(AR63="","",VLOOKUP(AR63,'シフト記号表（勤務時間帯）'!$D$6:$X$47,21,FALSE))</f>
        <v/>
      </c>
      <c r="AS64" s="210" t="str">
        <f>IF(AS63="","",VLOOKUP(AS63,'シフト記号表（勤務時間帯）'!$D$6:$X$47,21,FALSE))</f>
        <v/>
      </c>
      <c r="AT64" s="210" t="str">
        <f>IF(AT63="","",VLOOKUP(AT63,'シフト記号表（勤務時間帯）'!$D$6:$X$47,21,FALSE))</f>
        <v/>
      </c>
      <c r="AU64" s="210" t="str">
        <f>IF(AU63="","",VLOOKUP(AU63,'シフト記号表（勤務時間帯）'!$D$6:$X$47,21,FALSE))</f>
        <v/>
      </c>
      <c r="AV64" s="211" t="str">
        <f>IF(AV63="","",VLOOKUP(AV63,'シフト記号表（勤務時間帯）'!$D$6:$X$47,21,FALSE))</f>
        <v/>
      </c>
      <c r="AW64" s="209" t="str">
        <f>IF(AW63="","",VLOOKUP(AW63,'シフト記号表（勤務時間帯）'!$D$6:$X$47,21,FALSE))</f>
        <v/>
      </c>
      <c r="AX64" s="210" t="str">
        <f>IF(AX63="","",VLOOKUP(AX63,'シフト記号表（勤務時間帯）'!$D$6:$X$47,21,FALSE))</f>
        <v/>
      </c>
      <c r="AY64" s="210" t="str">
        <f>IF(AY63="","",VLOOKUP(AY63,'シフト記号表（勤務時間帯）'!$D$6:$X$47,21,FALSE))</f>
        <v/>
      </c>
      <c r="AZ64" s="713">
        <f>IF($BC$3="４週",SUM(U64:AV64),IF($BC$3="暦月",SUM(U64:AY64),""))</f>
        <v>0</v>
      </c>
      <c r="BA64" s="714"/>
      <c r="BB64" s="715">
        <f>IF($BC$3="４週",AZ64/4,IF($BC$3="暦月",(AZ64/($BC$8/7)),""))</f>
        <v>0</v>
      </c>
      <c r="BC64" s="714"/>
      <c r="BD64" s="707"/>
      <c r="BE64" s="708"/>
      <c r="BF64" s="708"/>
      <c r="BG64" s="708"/>
      <c r="BH64" s="709"/>
    </row>
    <row r="65" spans="2:60" ht="20.25" customHeight="1">
      <c r="B65" s="127"/>
      <c r="C65" s="665"/>
      <c r="D65" s="666"/>
      <c r="E65" s="667"/>
      <c r="F65" s="179"/>
      <c r="G65" s="175">
        <f>C63</f>
        <v>0</v>
      </c>
      <c r="H65" s="670"/>
      <c r="I65" s="677"/>
      <c r="J65" s="678"/>
      <c r="K65" s="678"/>
      <c r="L65" s="679"/>
      <c r="M65" s="686"/>
      <c r="N65" s="687"/>
      <c r="O65" s="688"/>
      <c r="P65" s="41" t="s">
        <v>73</v>
      </c>
      <c r="Q65" s="42"/>
      <c r="R65" s="42"/>
      <c r="S65" s="43"/>
      <c r="T65" s="59"/>
      <c r="U65" s="212" t="str">
        <f>IF(U63="","",VLOOKUP(U63,'シフト記号表（勤務時間帯）'!$D$6:$Z$47,23,FALSE))</f>
        <v/>
      </c>
      <c r="V65" s="213" t="str">
        <f>IF(V63="","",VLOOKUP(V63,'シフト記号表（勤務時間帯）'!$D$6:$Z$47,23,FALSE))</f>
        <v/>
      </c>
      <c r="W65" s="213" t="str">
        <f>IF(W63="","",VLOOKUP(W63,'シフト記号表（勤務時間帯）'!$D$6:$Z$47,23,FALSE))</f>
        <v/>
      </c>
      <c r="X65" s="213" t="str">
        <f>IF(X63="","",VLOOKUP(X63,'シフト記号表（勤務時間帯）'!$D$6:$Z$47,23,FALSE))</f>
        <v/>
      </c>
      <c r="Y65" s="213" t="str">
        <f>IF(Y63="","",VLOOKUP(Y63,'シフト記号表（勤務時間帯）'!$D$6:$Z$47,23,FALSE))</f>
        <v/>
      </c>
      <c r="Z65" s="213" t="str">
        <f>IF(Z63="","",VLOOKUP(Z63,'シフト記号表（勤務時間帯）'!$D$6:$Z$47,23,FALSE))</f>
        <v/>
      </c>
      <c r="AA65" s="214" t="str">
        <f>IF(AA63="","",VLOOKUP(AA63,'シフト記号表（勤務時間帯）'!$D$6:$Z$47,23,FALSE))</f>
        <v/>
      </c>
      <c r="AB65" s="212" t="str">
        <f>IF(AB63="","",VLOOKUP(AB63,'シフト記号表（勤務時間帯）'!$D$6:$Z$47,23,FALSE))</f>
        <v/>
      </c>
      <c r="AC65" s="213" t="str">
        <f>IF(AC63="","",VLOOKUP(AC63,'シフト記号表（勤務時間帯）'!$D$6:$Z$47,23,FALSE))</f>
        <v/>
      </c>
      <c r="AD65" s="213" t="str">
        <f>IF(AD63="","",VLOOKUP(AD63,'シフト記号表（勤務時間帯）'!$D$6:$Z$47,23,FALSE))</f>
        <v/>
      </c>
      <c r="AE65" s="213" t="str">
        <f>IF(AE63="","",VLOOKUP(AE63,'シフト記号表（勤務時間帯）'!$D$6:$Z$47,23,FALSE))</f>
        <v/>
      </c>
      <c r="AF65" s="213" t="str">
        <f>IF(AF63="","",VLOOKUP(AF63,'シフト記号表（勤務時間帯）'!$D$6:$Z$47,23,FALSE))</f>
        <v/>
      </c>
      <c r="AG65" s="213" t="str">
        <f>IF(AG63="","",VLOOKUP(AG63,'シフト記号表（勤務時間帯）'!$D$6:$Z$47,23,FALSE))</f>
        <v/>
      </c>
      <c r="AH65" s="214" t="str">
        <f>IF(AH63="","",VLOOKUP(AH63,'シフト記号表（勤務時間帯）'!$D$6:$Z$47,23,FALSE))</f>
        <v/>
      </c>
      <c r="AI65" s="212" t="str">
        <f>IF(AI63="","",VLOOKUP(AI63,'シフト記号表（勤務時間帯）'!$D$6:$Z$47,23,FALSE))</f>
        <v/>
      </c>
      <c r="AJ65" s="213" t="str">
        <f>IF(AJ63="","",VLOOKUP(AJ63,'シフト記号表（勤務時間帯）'!$D$6:$Z$47,23,FALSE))</f>
        <v/>
      </c>
      <c r="AK65" s="213" t="str">
        <f>IF(AK63="","",VLOOKUP(AK63,'シフト記号表（勤務時間帯）'!$D$6:$Z$47,23,FALSE))</f>
        <v/>
      </c>
      <c r="AL65" s="213" t="str">
        <f>IF(AL63="","",VLOOKUP(AL63,'シフト記号表（勤務時間帯）'!$D$6:$Z$47,23,FALSE))</f>
        <v/>
      </c>
      <c r="AM65" s="213" t="str">
        <f>IF(AM63="","",VLOOKUP(AM63,'シフト記号表（勤務時間帯）'!$D$6:$Z$47,23,FALSE))</f>
        <v/>
      </c>
      <c r="AN65" s="213" t="str">
        <f>IF(AN63="","",VLOOKUP(AN63,'シフト記号表（勤務時間帯）'!$D$6:$Z$47,23,FALSE))</f>
        <v/>
      </c>
      <c r="AO65" s="214" t="str">
        <f>IF(AO63="","",VLOOKUP(AO63,'シフト記号表（勤務時間帯）'!$D$6:$Z$47,23,FALSE))</f>
        <v/>
      </c>
      <c r="AP65" s="212" t="str">
        <f>IF(AP63="","",VLOOKUP(AP63,'シフト記号表（勤務時間帯）'!$D$6:$Z$47,23,FALSE))</f>
        <v/>
      </c>
      <c r="AQ65" s="213" t="str">
        <f>IF(AQ63="","",VLOOKUP(AQ63,'シフト記号表（勤務時間帯）'!$D$6:$Z$47,23,FALSE))</f>
        <v/>
      </c>
      <c r="AR65" s="213" t="str">
        <f>IF(AR63="","",VLOOKUP(AR63,'シフト記号表（勤務時間帯）'!$D$6:$Z$47,23,FALSE))</f>
        <v/>
      </c>
      <c r="AS65" s="213" t="str">
        <f>IF(AS63="","",VLOOKUP(AS63,'シフト記号表（勤務時間帯）'!$D$6:$Z$47,23,FALSE))</f>
        <v/>
      </c>
      <c r="AT65" s="213" t="str">
        <f>IF(AT63="","",VLOOKUP(AT63,'シフト記号表（勤務時間帯）'!$D$6:$Z$47,23,FALSE))</f>
        <v/>
      </c>
      <c r="AU65" s="213" t="str">
        <f>IF(AU63="","",VLOOKUP(AU63,'シフト記号表（勤務時間帯）'!$D$6:$Z$47,23,FALSE))</f>
        <v/>
      </c>
      <c r="AV65" s="214" t="str">
        <f>IF(AV63="","",VLOOKUP(AV63,'シフト記号表（勤務時間帯）'!$D$6:$Z$47,23,FALSE))</f>
        <v/>
      </c>
      <c r="AW65" s="212" t="str">
        <f>IF(AW63="","",VLOOKUP(AW63,'シフト記号表（勤務時間帯）'!$D$6:$Z$47,23,FALSE))</f>
        <v/>
      </c>
      <c r="AX65" s="213" t="str">
        <f>IF(AX63="","",VLOOKUP(AX63,'シフト記号表（勤務時間帯）'!$D$6:$Z$47,23,FALSE))</f>
        <v/>
      </c>
      <c r="AY65" s="213" t="str">
        <f>IF(AY63="","",VLOOKUP(AY63,'シフト記号表（勤務時間帯）'!$D$6:$Z$47,23,FALSE))</f>
        <v/>
      </c>
      <c r="AZ65" s="716">
        <f>IF($BC$3="４週",SUM(U65:AV65),IF($BC$3="暦月",SUM(U65:AY65),""))</f>
        <v>0</v>
      </c>
      <c r="BA65" s="717"/>
      <c r="BB65" s="718">
        <f>IF($BC$3="４週",AZ65/4,IF($BC$3="暦月",(AZ65/($BC$8/7)),""))</f>
        <v>0</v>
      </c>
      <c r="BC65" s="717"/>
      <c r="BD65" s="710"/>
      <c r="BE65" s="711"/>
      <c r="BF65" s="711"/>
      <c r="BG65" s="711"/>
      <c r="BH65" s="712"/>
    </row>
    <row r="66" spans="2:60" ht="20.25" customHeight="1">
      <c r="B66" s="129"/>
      <c r="C66" s="659"/>
      <c r="D66" s="660"/>
      <c r="E66" s="661"/>
      <c r="F66" s="178"/>
      <c r="G66" s="174"/>
      <c r="H66" s="723"/>
      <c r="I66" s="671"/>
      <c r="J66" s="672"/>
      <c r="K66" s="672"/>
      <c r="L66" s="673"/>
      <c r="M66" s="680"/>
      <c r="N66" s="681"/>
      <c r="O66" s="682"/>
      <c r="P66" s="44" t="s">
        <v>18</v>
      </c>
      <c r="Q66" s="45"/>
      <c r="R66" s="45"/>
      <c r="S66" s="46"/>
      <c r="T66" s="60"/>
      <c r="U66" s="215"/>
      <c r="V66" s="216"/>
      <c r="W66" s="216"/>
      <c r="X66" s="216"/>
      <c r="Y66" s="216"/>
      <c r="Z66" s="216"/>
      <c r="AA66" s="217"/>
      <c r="AB66" s="215"/>
      <c r="AC66" s="216"/>
      <c r="AD66" s="216"/>
      <c r="AE66" s="216"/>
      <c r="AF66" s="216"/>
      <c r="AG66" s="216"/>
      <c r="AH66" s="217"/>
      <c r="AI66" s="215"/>
      <c r="AJ66" s="216"/>
      <c r="AK66" s="216"/>
      <c r="AL66" s="216"/>
      <c r="AM66" s="216"/>
      <c r="AN66" s="216"/>
      <c r="AO66" s="217"/>
      <c r="AP66" s="215"/>
      <c r="AQ66" s="216"/>
      <c r="AR66" s="216"/>
      <c r="AS66" s="216"/>
      <c r="AT66" s="216"/>
      <c r="AU66" s="216"/>
      <c r="AV66" s="217"/>
      <c r="AW66" s="215"/>
      <c r="AX66" s="216"/>
      <c r="AY66" s="216"/>
      <c r="AZ66" s="689"/>
      <c r="BA66" s="690"/>
      <c r="BB66" s="703"/>
      <c r="BC66" s="690"/>
      <c r="BD66" s="704"/>
      <c r="BE66" s="705"/>
      <c r="BF66" s="705"/>
      <c r="BG66" s="705"/>
      <c r="BH66" s="706"/>
    </row>
    <row r="67" spans="2:60" ht="20.25" customHeight="1">
      <c r="B67" s="125">
        <f>B64+1</f>
        <v>16</v>
      </c>
      <c r="C67" s="662"/>
      <c r="D67" s="663"/>
      <c r="E67" s="664"/>
      <c r="F67" s="178">
        <f>C66</f>
        <v>0</v>
      </c>
      <c r="G67" s="174"/>
      <c r="H67" s="669"/>
      <c r="I67" s="674"/>
      <c r="J67" s="675"/>
      <c r="K67" s="675"/>
      <c r="L67" s="676"/>
      <c r="M67" s="683"/>
      <c r="N67" s="684"/>
      <c r="O67" s="685"/>
      <c r="P67" s="23" t="s">
        <v>72</v>
      </c>
      <c r="Q67" s="24"/>
      <c r="R67" s="24"/>
      <c r="S67" s="19"/>
      <c r="T67" s="53"/>
      <c r="U67" s="209" t="str">
        <f>IF(U66="","",VLOOKUP(U66,'シフト記号表（勤務時間帯）'!$D$6:$X$47,21,FALSE))</f>
        <v/>
      </c>
      <c r="V67" s="210" t="str">
        <f>IF(V66="","",VLOOKUP(V66,'シフト記号表（勤務時間帯）'!$D$6:$X$47,21,FALSE))</f>
        <v/>
      </c>
      <c r="W67" s="210" t="str">
        <f>IF(W66="","",VLOOKUP(W66,'シフト記号表（勤務時間帯）'!$D$6:$X$47,21,FALSE))</f>
        <v/>
      </c>
      <c r="X67" s="210" t="str">
        <f>IF(X66="","",VLOOKUP(X66,'シフト記号表（勤務時間帯）'!$D$6:$X$47,21,FALSE))</f>
        <v/>
      </c>
      <c r="Y67" s="210" t="str">
        <f>IF(Y66="","",VLOOKUP(Y66,'シフト記号表（勤務時間帯）'!$D$6:$X$47,21,FALSE))</f>
        <v/>
      </c>
      <c r="Z67" s="210" t="str">
        <f>IF(Z66="","",VLOOKUP(Z66,'シフト記号表（勤務時間帯）'!$D$6:$X$47,21,FALSE))</f>
        <v/>
      </c>
      <c r="AA67" s="211" t="str">
        <f>IF(AA66="","",VLOOKUP(AA66,'シフト記号表（勤務時間帯）'!$D$6:$X$47,21,FALSE))</f>
        <v/>
      </c>
      <c r="AB67" s="209" t="str">
        <f>IF(AB66="","",VLOOKUP(AB66,'シフト記号表（勤務時間帯）'!$D$6:$X$47,21,FALSE))</f>
        <v/>
      </c>
      <c r="AC67" s="210" t="str">
        <f>IF(AC66="","",VLOOKUP(AC66,'シフト記号表（勤務時間帯）'!$D$6:$X$47,21,FALSE))</f>
        <v/>
      </c>
      <c r="AD67" s="210" t="str">
        <f>IF(AD66="","",VLOOKUP(AD66,'シフト記号表（勤務時間帯）'!$D$6:$X$47,21,FALSE))</f>
        <v/>
      </c>
      <c r="AE67" s="210" t="str">
        <f>IF(AE66="","",VLOOKUP(AE66,'シフト記号表（勤務時間帯）'!$D$6:$X$47,21,FALSE))</f>
        <v/>
      </c>
      <c r="AF67" s="210" t="str">
        <f>IF(AF66="","",VLOOKUP(AF66,'シフト記号表（勤務時間帯）'!$D$6:$X$47,21,FALSE))</f>
        <v/>
      </c>
      <c r="AG67" s="210" t="str">
        <f>IF(AG66="","",VLOOKUP(AG66,'シフト記号表（勤務時間帯）'!$D$6:$X$47,21,FALSE))</f>
        <v/>
      </c>
      <c r="AH67" s="211" t="str">
        <f>IF(AH66="","",VLOOKUP(AH66,'シフト記号表（勤務時間帯）'!$D$6:$X$47,21,FALSE))</f>
        <v/>
      </c>
      <c r="AI67" s="209" t="str">
        <f>IF(AI66="","",VLOOKUP(AI66,'シフト記号表（勤務時間帯）'!$D$6:$X$47,21,FALSE))</f>
        <v/>
      </c>
      <c r="AJ67" s="210" t="str">
        <f>IF(AJ66="","",VLOOKUP(AJ66,'シフト記号表（勤務時間帯）'!$D$6:$X$47,21,FALSE))</f>
        <v/>
      </c>
      <c r="AK67" s="210" t="str">
        <f>IF(AK66="","",VLOOKUP(AK66,'シフト記号表（勤務時間帯）'!$D$6:$X$47,21,FALSE))</f>
        <v/>
      </c>
      <c r="AL67" s="210" t="str">
        <f>IF(AL66="","",VLOOKUP(AL66,'シフト記号表（勤務時間帯）'!$D$6:$X$47,21,FALSE))</f>
        <v/>
      </c>
      <c r="AM67" s="210" t="str">
        <f>IF(AM66="","",VLOOKUP(AM66,'シフト記号表（勤務時間帯）'!$D$6:$X$47,21,FALSE))</f>
        <v/>
      </c>
      <c r="AN67" s="210" t="str">
        <f>IF(AN66="","",VLOOKUP(AN66,'シフト記号表（勤務時間帯）'!$D$6:$X$47,21,FALSE))</f>
        <v/>
      </c>
      <c r="AO67" s="211" t="str">
        <f>IF(AO66="","",VLOOKUP(AO66,'シフト記号表（勤務時間帯）'!$D$6:$X$47,21,FALSE))</f>
        <v/>
      </c>
      <c r="AP67" s="209" t="str">
        <f>IF(AP66="","",VLOOKUP(AP66,'シフト記号表（勤務時間帯）'!$D$6:$X$47,21,FALSE))</f>
        <v/>
      </c>
      <c r="AQ67" s="210" t="str">
        <f>IF(AQ66="","",VLOOKUP(AQ66,'シフト記号表（勤務時間帯）'!$D$6:$X$47,21,FALSE))</f>
        <v/>
      </c>
      <c r="AR67" s="210" t="str">
        <f>IF(AR66="","",VLOOKUP(AR66,'シフト記号表（勤務時間帯）'!$D$6:$X$47,21,FALSE))</f>
        <v/>
      </c>
      <c r="AS67" s="210" t="str">
        <f>IF(AS66="","",VLOOKUP(AS66,'シフト記号表（勤務時間帯）'!$D$6:$X$47,21,FALSE))</f>
        <v/>
      </c>
      <c r="AT67" s="210" t="str">
        <f>IF(AT66="","",VLOOKUP(AT66,'シフト記号表（勤務時間帯）'!$D$6:$X$47,21,FALSE))</f>
        <v/>
      </c>
      <c r="AU67" s="210" t="str">
        <f>IF(AU66="","",VLOOKUP(AU66,'シフト記号表（勤務時間帯）'!$D$6:$X$47,21,FALSE))</f>
        <v/>
      </c>
      <c r="AV67" s="211" t="str">
        <f>IF(AV66="","",VLOOKUP(AV66,'シフト記号表（勤務時間帯）'!$D$6:$X$47,21,FALSE))</f>
        <v/>
      </c>
      <c r="AW67" s="209" t="str">
        <f>IF(AW66="","",VLOOKUP(AW66,'シフト記号表（勤務時間帯）'!$D$6:$X$47,21,FALSE))</f>
        <v/>
      </c>
      <c r="AX67" s="210" t="str">
        <f>IF(AX66="","",VLOOKUP(AX66,'シフト記号表（勤務時間帯）'!$D$6:$X$47,21,FALSE))</f>
        <v/>
      </c>
      <c r="AY67" s="210" t="str">
        <f>IF(AY66="","",VLOOKUP(AY66,'シフト記号表（勤務時間帯）'!$D$6:$X$47,21,FALSE))</f>
        <v/>
      </c>
      <c r="AZ67" s="713">
        <f>IF($BC$3="４週",SUM(U67:AV67),IF($BC$3="暦月",SUM(U67:AY67),""))</f>
        <v>0</v>
      </c>
      <c r="BA67" s="714"/>
      <c r="BB67" s="715">
        <f>IF($BC$3="４週",AZ67/4,IF($BC$3="暦月",(AZ67/($BC$8/7)),""))</f>
        <v>0</v>
      </c>
      <c r="BC67" s="714"/>
      <c r="BD67" s="707"/>
      <c r="BE67" s="708"/>
      <c r="BF67" s="708"/>
      <c r="BG67" s="708"/>
      <c r="BH67" s="709"/>
    </row>
    <row r="68" spans="2:60" ht="20.25" customHeight="1" thickBot="1">
      <c r="B68" s="125"/>
      <c r="C68" s="724"/>
      <c r="D68" s="725"/>
      <c r="E68" s="726"/>
      <c r="F68" s="180"/>
      <c r="G68" s="176">
        <f>C66</f>
        <v>0</v>
      </c>
      <c r="H68" s="727"/>
      <c r="I68" s="728"/>
      <c r="J68" s="729"/>
      <c r="K68" s="729"/>
      <c r="L68" s="730"/>
      <c r="M68" s="731"/>
      <c r="N68" s="732"/>
      <c r="O68" s="733"/>
      <c r="P68" s="61" t="s">
        <v>73</v>
      </c>
      <c r="Q68" s="30"/>
      <c r="R68" s="30"/>
      <c r="S68" s="62"/>
      <c r="T68" s="63"/>
      <c r="U68" s="212" t="str">
        <f>IF(U66="","",VLOOKUP(U66,'シフト記号表（勤務時間帯）'!$D$6:$Z$47,23,FALSE))</f>
        <v/>
      </c>
      <c r="V68" s="213" t="str">
        <f>IF(V66="","",VLOOKUP(V66,'シフト記号表（勤務時間帯）'!$D$6:$Z$47,23,FALSE))</f>
        <v/>
      </c>
      <c r="W68" s="213" t="str">
        <f>IF(W66="","",VLOOKUP(W66,'シフト記号表（勤務時間帯）'!$D$6:$Z$47,23,FALSE))</f>
        <v/>
      </c>
      <c r="X68" s="213" t="str">
        <f>IF(X66="","",VLOOKUP(X66,'シフト記号表（勤務時間帯）'!$D$6:$Z$47,23,FALSE))</f>
        <v/>
      </c>
      <c r="Y68" s="213" t="str">
        <f>IF(Y66="","",VLOOKUP(Y66,'シフト記号表（勤務時間帯）'!$D$6:$Z$47,23,FALSE))</f>
        <v/>
      </c>
      <c r="Z68" s="213" t="str">
        <f>IF(Z66="","",VLOOKUP(Z66,'シフト記号表（勤務時間帯）'!$D$6:$Z$47,23,FALSE))</f>
        <v/>
      </c>
      <c r="AA68" s="214" t="str">
        <f>IF(AA66="","",VLOOKUP(AA66,'シフト記号表（勤務時間帯）'!$D$6:$Z$47,23,FALSE))</f>
        <v/>
      </c>
      <c r="AB68" s="212" t="str">
        <f>IF(AB66="","",VLOOKUP(AB66,'シフト記号表（勤務時間帯）'!$D$6:$Z$47,23,FALSE))</f>
        <v/>
      </c>
      <c r="AC68" s="213" t="str">
        <f>IF(AC66="","",VLOOKUP(AC66,'シフト記号表（勤務時間帯）'!$D$6:$Z$47,23,FALSE))</f>
        <v/>
      </c>
      <c r="AD68" s="213" t="str">
        <f>IF(AD66="","",VLOOKUP(AD66,'シフト記号表（勤務時間帯）'!$D$6:$Z$47,23,FALSE))</f>
        <v/>
      </c>
      <c r="AE68" s="213" t="str">
        <f>IF(AE66="","",VLOOKUP(AE66,'シフト記号表（勤務時間帯）'!$D$6:$Z$47,23,FALSE))</f>
        <v/>
      </c>
      <c r="AF68" s="213" t="str">
        <f>IF(AF66="","",VLOOKUP(AF66,'シフト記号表（勤務時間帯）'!$D$6:$Z$47,23,FALSE))</f>
        <v/>
      </c>
      <c r="AG68" s="213" t="str">
        <f>IF(AG66="","",VLOOKUP(AG66,'シフト記号表（勤務時間帯）'!$D$6:$Z$47,23,FALSE))</f>
        <v/>
      </c>
      <c r="AH68" s="214" t="str">
        <f>IF(AH66="","",VLOOKUP(AH66,'シフト記号表（勤務時間帯）'!$D$6:$Z$47,23,FALSE))</f>
        <v/>
      </c>
      <c r="AI68" s="212" t="str">
        <f>IF(AI66="","",VLOOKUP(AI66,'シフト記号表（勤務時間帯）'!$D$6:$Z$47,23,FALSE))</f>
        <v/>
      </c>
      <c r="AJ68" s="213" t="str">
        <f>IF(AJ66="","",VLOOKUP(AJ66,'シフト記号表（勤務時間帯）'!$D$6:$Z$47,23,FALSE))</f>
        <v/>
      </c>
      <c r="AK68" s="213" t="str">
        <f>IF(AK66="","",VLOOKUP(AK66,'シフト記号表（勤務時間帯）'!$D$6:$Z$47,23,FALSE))</f>
        <v/>
      </c>
      <c r="AL68" s="213" t="str">
        <f>IF(AL66="","",VLOOKUP(AL66,'シフト記号表（勤務時間帯）'!$D$6:$Z$47,23,FALSE))</f>
        <v/>
      </c>
      <c r="AM68" s="213" t="str">
        <f>IF(AM66="","",VLOOKUP(AM66,'シフト記号表（勤務時間帯）'!$D$6:$Z$47,23,FALSE))</f>
        <v/>
      </c>
      <c r="AN68" s="213" t="str">
        <f>IF(AN66="","",VLOOKUP(AN66,'シフト記号表（勤務時間帯）'!$D$6:$Z$47,23,FALSE))</f>
        <v/>
      </c>
      <c r="AO68" s="214" t="str">
        <f>IF(AO66="","",VLOOKUP(AO66,'シフト記号表（勤務時間帯）'!$D$6:$Z$47,23,FALSE))</f>
        <v/>
      </c>
      <c r="AP68" s="212" t="str">
        <f>IF(AP66="","",VLOOKUP(AP66,'シフト記号表（勤務時間帯）'!$D$6:$Z$47,23,FALSE))</f>
        <v/>
      </c>
      <c r="AQ68" s="213" t="str">
        <f>IF(AQ66="","",VLOOKUP(AQ66,'シフト記号表（勤務時間帯）'!$D$6:$Z$47,23,FALSE))</f>
        <v/>
      </c>
      <c r="AR68" s="213" t="str">
        <f>IF(AR66="","",VLOOKUP(AR66,'シフト記号表（勤務時間帯）'!$D$6:$Z$47,23,FALSE))</f>
        <v/>
      </c>
      <c r="AS68" s="213" t="str">
        <f>IF(AS66="","",VLOOKUP(AS66,'シフト記号表（勤務時間帯）'!$D$6:$Z$47,23,FALSE))</f>
        <v/>
      </c>
      <c r="AT68" s="213" t="str">
        <f>IF(AT66="","",VLOOKUP(AT66,'シフト記号表（勤務時間帯）'!$D$6:$Z$47,23,FALSE))</f>
        <v/>
      </c>
      <c r="AU68" s="213" t="str">
        <f>IF(AU66="","",VLOOKUP(AU66,'シフト記号表（勤務時間帯）'!$D$6:$Z$47,23,FALSE))</f>
        <v/>
      </c>
      <c r="AV68" s="214" t="str">
        <f>IF(AV66="","",VLOOKUP(AV66,'シフト記号表（勤務時間帯）'!$D$6:$Z$47,23,FALSE))</f>
        <v/>
      </c>
      <c r="AW68" s="212" t="str">
        <f>IF(AW66="","",VLOOKUP(AW66,'シフト記号表（勤務時間帯）'!$D$6:$Z$47,23,FALSE))</f>
        <v/>
      </c>
      <c r="AX68" s="213" t="str">
        <f>IF(AX66="","",VLOOKUP(AX66,'シフト記号表（勤務時間帯）'!$D$6:$Z$47,23,FALSE))</f>
        <v/>
      </c>
      <c r="AY68" s="213" t="str">
        <f>IF(AY66="","",VLOOKUP(AY66,'シフト記号表（勤務時間帯）'!$D$6:$Z$47,23,FALSE))</f>
        <v/>
      </c>
      <c r="AZ68" s="716">
        <f>IF($BC$3="４週",SUM(U68:AV68),IF($BC$3="暦月",SUM(U68:AY68),""))</f>
        <v>0</v>
      </c>
      <c r="BA68" s="717"/>
      <c r="BB68" s="718">
        <f>IF($BC$3="４週",AZ68/4,IF($BC$3="暦月",(AZ68/($BC$8/7)),""))</f>
        <v>0</v>
      </c>
      <c r="BC68" s="717"/>
      <c r="BD68" s="707"/>
      <c r="BE68" s="708"/>
      <c r="BF68" s="708"/>
      <c r="BG68" s="708"/>
      <c r="BH68" s="709"/>
    </row>
    <row r="69" spans="2:60" ht="20.25" customHeight="1">
      <c r="B69" s="734" t="s">
        <v>228</v>
      </c>
      <c r="C69" s="735"/>
      <c r="D69" s="735"/>
      <c r="E69" s="735"/>
      <c r="F69" s="735"/>
      <c r="G69" s="735"/>
      <c r="H69" s="735"/>
      <c r="I69" s="735"/>
      <c r="J69" s="735"/>
      <c r="K69" s="735"/>
      <c r="L69" s="735"/>
      <c r="M69" s="735"/>
      <c r="N69" s="735"/>
      <c r="O69" s="735"/>
      <c r="P69" s="735"/>
      <c r="Q69" s="735"/>
      <c r="R69" s="735"/>
      <c r="S69" s="735"/>
      <c r="T69" s="736"/>
      <c r="U69" s="218"/>
      <c r="V69" s="219"/>
      <c r="W69" s="219"/>
      <c r="X69" s="219"/>
      <c r="Y69" s="219"/>
      <c r="Z69" s="219"/>
      <c r="AA69" s="220"/>
      <c r="AB69" s="221"/>
      <c r="AC69" s="219"/>
      <c r="AD69" s="219"/>
      <c r="AE69" s="219"/>
      <c r="AF69" s="219"/>
      <c r="AG69" s="219"/>
      <c r="AH69" s="220"/>
      <c r="AI69" s="221"/>
      <c r="AJ69" s="219"/>
      <c r="AK69" s="219"/>
      <c r="AL69" s="219"/>
      <c r="AM69" s="219"/>
      <c r="AN69" s="219"/>
      <c r="AO69" s="220"/>
      <c r="AP69" s="221"/>
      <c r="AQ69" s="219"/>
      <c r="AR69" s="219"/>
      <c r="AS69" s="219"/>
      <c r="AT69" s="219"/>
      <c r="AU69" s="219"/>
      <c r="AV69" s="220"/>
      <c r="AW69" s="221"/>
      <c r="AX69" s="219"/>
      <c r="AY69" s="222"/>
      <c r="AZ69" s="737"/>
      <c r="BA69" s="738"/>
      <c r="BB69" s="743"/>
      <c r="BC69" s="744"/>
      <c r="BD69" s="744"/>
      <c r="BE69" s="744"/>
      <c r="BF69" s="744"/>
      <c r="BG69" s="744"/>
      <c r="BH69" s="745"/>
    </row>
    <row r="70" spans="2:60" ht="20.25" customHeight="1">
      <c r="B70" s="752" t="s">
        <v>229</v>
      </c>
      <c r="C70" s="753"/>
      <c r="D70" s="753"/>
      <c r="E70" s="753"/>
      <c r="F70" s="753"/>
      <c r="G70" s="753"/>
      <c r="H70" s="753"/>
      <c r="I70" s="753"/>
      <c r="J70" s="753"/>
      <c r="K70" s="753"/>
      <c r="L70" s="753"/>
      <c r="M70" s="753"/>
      <c r="N70" s="753"/>
      <c r="O70" s="753"/>
      <c r="P70" s="753"/>
      <c r="Q70" s="753"/>
      <c r="R70" s="753"/>
      <c r="S70" s="753"/>
      <c r="T70" s="754"/>
      <c r="U70" s="223"/>
      <c r="V70" s="224"/>
      <c r="W70" s="224"/>
      <c r="X70" s="224"/>
      <c r="Y70" s="224"/>
      <c r="Z70" s="224"/>
      <c r="AA70" s="225"/>
      <c r="AB70" s="226"/>
      <c r="AC70" s="224"/>
      <c r="AD70" s="224"/>
      <c r="AE70" s="224"/>
      <c r="AF70" s="224"/>
      <c r="AG70" s="224"/>
      <c r="AH70" s="225"/>
      <c r="AI70" s="226"/>
      <c r="AJ70" s="224"/>
      <c r="AK70" s="224"/>
      <c r="AL70" s="224"/>
      <c r="AM70" s="224"/>
      <c r="AN70" s="224"/>
      <c r="AO70" s="225"/>
      <c r="AP70" s="226"/>
      <c r="AQ70" s="224"/>
      <c r="AR70" s="224"/>
      <c r="AS70" s="224"/>
      <c r="AT70" s="224"/>
      <c r="AU70" s="224"/>
      <c r="AV70" s="225"/>
      <c r="AW70" s="226"/>
      <c r="AX70" s="224"/>
      <c r="AY70" s="227"/>
      <c r="AZ70" s="739"/>
      <c r="BA70" s="740"/>
      <c r="BB70" s="746"/>
      <c r="BC70" s="747"/>
      <c r="BD70" s="747"/>
      <c r="BE70" s="747"/>
      <c r="BF70" s="747"/>
      <c r="BG70" s="747"/>
      <c r="BH70" s="748"/>
    </row>
    <row r="71" spans="2:60" ht="20.25" customHeight="1">
      <c r="B71" s="752" t="s">
        <v>230</v>
      </c>
      <c r="C71" s="753"/>
      <c r="D71" s="753"/>
      <c r="E71" s="753"/>
      <c r="F71" s="753"/>
      <c r="G71" s="753"/>
      <c r="H71" s="753"/>
      <c r="I71" s="753"/>
      <c r="J71" s="753"/>
      <c r="K71" s="753"/>
      <c r="L71" s="753"/>
      <c r="M71" s="753"/>
      <c r="N71" s="753"/>
      <c r="O71" s="753"/>
      <c r="P71" s="753"/>
      <c r="Q71" s="753"/>
      <c r="R71" s="753"/>
      <c r="S71" s="753"/>
      <c r="T71" s="754"/>
      <c r="U71" s="223"/>
      <c r="V71" s="224"/>
      <c r="W71" s="224"/>
      <c r="X71" s="224"/>
      <c r="Y71" s="224"/>
      <c r="Z71" s="224"/>
      <c r="AA71" s="228"/>
      <c r="AB71" s="229"/>
      <c r="AC71" s="224"/>
      <c r="AD71" s="224"/>
      <c r="AE71" s="224"/>
      <c r="AF71" s="224"/>
      <c r="AG71" s="224"/>
      <c r="AH71" s="228"/>
      <c r="AI71" s="229"/>
      <c r="AJ71" s="224"/>
      <c r="AK71" s="224"/>
      <c r="AL71" s="224"/>
      <c r="AM71" s="224"/>
      <c r="AN71" s="224"/>
      <c r="AO71" s="228"/>
      <c r="AP71" s="229"/>
      <c r="AQ71" s="224"/>
      <c r="AR71" s="224"/>
      <c r="AS71" s="224"/>
      <c r="AT71" s="224"/>
      <c r="AU71" s="224"/>
      <c r="AV71" s="228"/>
      <c r="AW71" s="229"/>
      <c r="AX71" s="224"/>
      <c r="AY71" s="227"/>
      <c r="AZ71" s="741"/>
      <c r="BA71" s="742"/>
      <c r="BB71" s="746"/>
      <c r="BC71" s="747"/>
      <c r="BD71" s="747"/>
      <c r="BE71" s="747"/>
      <c r="BF71" s="747"/>
      <c r="BG71" s="747"/>
      <c r="BH71" s="748"/>
    </row>
    <row r="72" spans="2:60" ht="20.25" customHeight="1">
      <c r="B72" s="755" t="s">
        <v>231</v>
      </c>
      <c r="C72" s="753"/>
      <c r="D72" s="753"/>
      <c r="E72" s="753"/>
      <c r="F72" s="753"/>
      <c r="G72" s="753"/>
      <c r="H72" s="753"/>
      <c r="I72" s="753"/>
      <c r="J72" s="753"/>
      <c r="K72" s="753"/>
      <c r="L72" s="753"/>
      <c r="M72" s="753"/>
      <c r="N72" s="753"/>
      <c r="O72" s="753"/>
      <c r="P72" s="753"/>
      <c r="Q72" s="753"/>
      <c r="R72" s="753"/>
      <c r="S72" s="753"/>
      <c r="T72" s="754"/>
      <c r="U72" s="230" t="str">
        <f t="shared" ref="U72:AY72" si="1">IF(SUMIF($F$21:$F$68,"介護従業者",U21:U68)=0,"",SUMIF($F$21:$F$68,"介護従業者",U21:U68))</f>
        <v/>
      </c>
      <c r="V72" s="231" t="str">
        <f t="shared" si="1"/>
        <v/>
      </c>
      <c r="W72" s="231" t="str">
        <f t="shared" si="1"/>
        <v/>
      </c>
      <c r="X72" s="231" t="str">
        <f t="shared" si="1"/>
        <v/>
      </c>
      <c r="Y72" s="231" t="str">
        <f t="shared" si="1"/>
        <v/>
      </c>
      <c r="Z72" s="231" t="str">
        <f t="shared" si="1"/>
        <v/>
      </c>
      <c r="AA72" s="232" t="str">
        <f t="shared" si="1"/>
        <v/>
      </c>
      <c r="AB72" s="230" t="str">
        <f t="shared" si="1"/>
        <v/>
      </c>
      <c r="AC72" s="231" t="str">
        <f t="shared" si="1"/>
        <v/>
      </c>
      <c r="AD72" s="231" t="str">
        <f t="shared" si="1"/>
        <v/>
      </c>
      <c r="AE72" s="231" t="str">
        <f t="shared" si="1"/>
        <v/>
      </c>
      <c r="AF72" s="231" t="str">
        <f t="shared" si="1"/>
        <v/>
      </c>
      <c r="AG72" s="231" t="str">
        <f t="shared" si="1"/>
        <v/>
      </c>
      <c r="AH72" s="232" t="str">
        <f t="shared" si="1"/>
        <v/>
      </c>
      <c r="AI72" s="230" t="str">
        <f t="shared" si="1"/>
        <v/>
      </c>
      <c r="AJ72" s="231" t="str">
        <f t="shared" si="1"/>
        <v/>
      </c>
      <c r="AK72" s="231" t="str">
        <f t="shared" si="1"/>
        <v/>
      </c>
      <c r="AL72" s="231" t="str">
        <f t="shared" si="1"/>
        <v/>
      </c>
      <c r="AM72" s="231" t="str">
        <f t="shared" si="1"/>
        <v/>
      </c>
      <c r="AN72" s="231" t="str">
        <f t="shared" si="1"/>
        <v/>
      </c>
      <c r="AO72" s="232" t="str">
        <f t="shared" si="1"/>
        <v/>
      </c>
      <c r="AP72" s="230" t="str">
        <f t="shared" si="1"/>
        <v/>
      </c>
      <c r="AQ72" s="231" t="str">
        <f t="shared" si="1"/>
        <v/>
      </c>
      <c r="AR72" s="231" t="str">
        <f t="shared" si="1"/>
        <v/>
      </c>
      <c r="AS72" s="231" t="str">
        <f t="shared" si="1"/>
        <v/>
      </c>
      <c r="AT72" s="231" t="str">
        <f t="shared" si="1"/>
        <v/>
      </c>
      <c r="AU72" s="231" t="str">
        <f t="shared" si="1"/>
        <v/>
      </c>
      <c r="AV72" s="232" t="str">
        <f t="shared" si="1"/>
        <v/>
      </c>
      <c r="AW72" s="230" t="str">
        <f t="shared" si="1"/>
        <v/>
      </c>
      <c r="AX72" s="231" t="str">
        <f t="shared" si="1"/>
        <v/>
      </c>
      <c r="AY72" s="231" t="str">
        <f t="shared" si="1"/>
        <v/>
      </c>
      <c r="AZ72" s="756">
        <f>IF($BC$3="４週",SUM(U72:AV72),IF($BC$3="暦月",SUM(U72:AY72),""))</f>
        <v>0</v>
      </c>
      <c r="BA72" s="757"/>
      <c r="BB72" s="746"/>
      <c r="BC72" s="747"/>
      <c r="BD72" s="747"/>
      <c r="BE72" s="747"/>
      <c r="BF72" s="747"/>
      <c r="BG72" s="747"/>
      <c r="BH72" s="748"/>
    </row>
    <row r="73" spans="2:60" ht="20.25" customHeight="1" thickBot="1">
      <c r="B73" s="758" t="s">
        <v>232</v>
      </c>
      <c r="C73" s="759"/>
      <c r="D73" s="759"/>
      <c r="E73" s="759"/>
      <c r="F73" s="759"/>
      <c r="G73" s="759"/>
      <c r="H73" s="759"/>
      <c r="I73" s="759"/>
      <c r="J73" s="759"/>
      <c r="K73" s="759"/>
      <c r="L73" s="759"/>
      <c r="M73" s="759"/>
      <c r="N73" s="759"/>
      <c r="O73" s="759"/>
      <c r="P73" s="759"/>
      <c r="Q73" s="759"/>
      <c r="R73" s="759"/>
      <c r="S73" s="759"/>
      <c r="T73" s="760"/>
      <c r="U73" s="233" t="str">
        <f t="shared" ref="U73:AY73" si="2">IF(SUMIF($G$21:$G$68,"介護従業者",U21:U68)=0,"",SUMIF($G$21:$G$68,"介護従業者",U21:U68))</f>
        <v/>
      </c>
      <c r="V73" s="234" t="str">
        <f t="shared" si="2"/>
        <v/>
      </c>
      <c r="W73" s="234" t="str">
        <f t="shared" si="2"/>
        <v/>
      </c>
      <c r="X73" s="234" t="str">
        <f t="shared" si="2"/>
        <v/>
      </c>
      <c r="Y73" s="234" t="str">
        <f t="shared" si="2"/>
        <v/>
      </c>
      <c r="Z73" s="234" t="str">
        <f t="shared" si="2"/>
        <v/>
      </c>
      <c r="AA73" s="235" t="str">
        <f t="shared" si="2"/>
        <v/>
      </c>
      <c r="AB73" s="236" t="str">
        <f t="shared" si="2"/>
        <v/>
      </c>
      <c r="AC73" s="234" t="str">
        <f t="shared" si="2"/>
        <v/>
      </c>
      <c r="AD73" s="234" t="str">
        <f t="shared" si="2"/>
        <v/>
      </c>
      <c r="AE73" s="234" t="str">
        <f t="shared" si="2"/>
        <v/>
      </c>
      <c r="AF73" s="234" t="str">
        <f t="shared" si="2"/>
        <v/>
      </c>
      <c r="AG73" s="234" t="str">
        <f t="shared" si="2"/>
        <v/>
      </c>
      <c r="AH73" s="235" t="str">
        <f t="shared" si="2"/>
        <v/>
      </c>
      <c r="AI73" s="236" t="str">
        <f t="shared" si="2"/>
        <v/>
      </c>
      <c r="AJ73" s="234" t="str">
        <f t="shared" si="2"/>
        <v/>
      </c>
      <c r="AK73" s="234" t="str">
        <f t="shared" si="2"/>
        <v/>
      </c>
      <c r="AL73" s="234" t="str">
        <f t="shared" si="2"/>
        <v/>
      </c>
      <c r="AM73" s="234" t="str">
        <f t="shared" si="2"/>
        <v/>
      </c>
      <c r="AN73" s="234" t="str">
        <f t="shared" si="2"/>
        <v/>
      </c>
      <c r="AO73" s="235" t="str">
        <f t="shared" si="2"/>
        <v/>
      </c>
      <c r="AP73" s="236" t="str">
        <f t="shared" si="2"/>
        <v/>
      </c>
      <c r="AQ73" s="234" t="str">
        <f t="shared" si="2"/>
        <v/>
      </c>
      <c r="AR73" s="234" t="str">
        <f t="shared" si="2"/>
        <v/>
      </c>
      <c r="AS73" s="234" t="str">
        <f t="shared" si="2"/>
        <v/>
      </c>
      <c r="AT73" s="234" t="str">
        <f t="shared" si="2"/>
        <v/>
      </c>
      <c r="AU73" s="234" t="str">
        <f t="shared" si="2"/>
        <v/>
      </c>
      <c r="AV73" s="235" t="str">
        <f t="shared" si="2"/>
        <v/>
      </c>
      <c r="AW73" s="236" t="str">
        <f t="shared" si="2"/>
        <v/>
      </c>
      <c r="AX73" s="234" t="str">
        <f t="shared" si="2"/>
        <v/>
      </c>
      <c r="AY73" s="237" t="str">
        <f t="shared" si="2"/>
        <v/>
      </c>
      <c r="AZ73" s="761">
        <f>IF($BC$3="４週",SUM(U73:AV73),IF($BC$3="暦月",SUM(U73:AY73),""))</f>
        <v>0</v>
      </c>
      <c r="BA73" s="762"/>
      <c r="BB73" s="749"/>
      <c r="BC73" s="750"/>
      <c r="BD73" s="750"/>
      <c r="BE73" s="750"/>
      <c r="BF73" s="750"/>
      <c r="BG73" s="750"/>
      <c r="BH73" s="751"/>
    </row>
    <row r="74" spans="2:60" s="47" customFormat="1" ht="20.25" customHeight="1">
      <c r="C74" s="48"/>
      <c r="D74" s="48"/>
      <c r="E74" s="48"/>
      <c r="F74" s="48"/>
      <c r="G74" s="48"/>
      <c r="R74" s="50"/>
      <c r="BH74" s="49"/>
    </row>
    <row r="75" spans="2:60" ht="20.25" customHeight="1"/>
    <row r="76" spans="2:60" ht="20.25" customHeight="1"/>
    <row r="77" spans="2:60" ht="20.25" customHeight="1"/>
    <row r="78" spans="2:60" ht="20.25" customHeight="1"/>
    <row r="79" spans="2:60" ht="20.25" customHeight="1"/>
    <row r="80" spans="2:60" ht="20.25" customHeight="1"/>
    <row r="81" ht="20.25" customHeight="1"/>
    <row r="82" ht="20.25" customHeight="1"/>
    <row r="83" ht="20.25" customHeight="1"/>
    <row r="84" ht="20.25" customHeight="1"/>
    <row r="85" ht="20.25" customHeight="1"/>
    <row r="86" ht="20.25" customHeight="1"/>
    <row r="87" ht="20.25" customHeight="1"/>
    <row r="88" ht="20.25" customHeight="1"/>
    <row r="89" ht="20.25" customHeight="1"/>
    <row r="90" ht="20.25" customHeight="1"/>
    <row r="91" ht="20.25" customHeight="1"/>
    <row r="92" ht="20.25" customHeight="1"/>
    <row r="93" ht="20.25" customHeight="1"/>
    <row r="94" ht="20.25" customHeight="1"/>
    <row r="95" ht="20.25" customHeight="1"/>
    <row r="96" ht="20.25" customHeight="1"/>
    <row r="97" ht="20.25" customHeight="1"/>
    <row r="98" ht="20.25" customHeight="1"/>
    <row r="99" ht="20.25" customHeight="1"/>
    <row r="100" ht="20.25" customHeight="1"/>
    <row r="101" ht="20.25" customHeight="1"/>
    <row r="128" spans="1:57">
      <c r="A128" s="11"/>
      <c r="B128" s="11"/>
      <c r="C128" s="12"/>
      <c r="D128" s="12"/>
      <c r="E128" s="12"/>
      <c r="F128" s="12"/>
      <c r="G128" s="12"/>
      <c r="H128" s="12"/>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O128" s="13"/>
      <c r="AP128" s="13"/>
      <c r="AQ128" s="13"/>
      <c r="AR128" s="13"/>
      <c r="AS128" s="13"/>
      <c r="AT128" s="13"/>
      <c r="AU128" s="13"/>
      <c r="AV128" s="13"/>
      <c r="AW128" s="13"/>
      <c r="AX128" s="10"/>
      <c r="AY128" s="10"/>
      <c r="AZ128" s="10"/>
      <c r="BA128" s="10"/>
      <c r="BB128" s="10"/>
      <c r="BC128" s="10"/>
      <c r="BD128" s="10"/>
      <c r="BE128" s="10"/>
    </row>
    <row r="129" spans="1:57">
      <c r="A129" s="11"/>
      <c r="B129" s="11"/>
      <c r="C129" s="12"/>
      <c r="D129" s="12"/>
      <c r="E129" s="12"/>
      <c r="F129" s="12"/>
      <c r="G129" s="12"/>
      <c r="H129" s="12"/>
      <c r="I129" s="13"/>
      <c r="J129" s="13"/>
      <c r="K129" s="13"/>
      <c r="L129" s="13"/>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c r="AO129" s="13"/>
      <c r="AP129" s="13"/>
      <c r="AQ129" s="13"/>
      <c r="AR129" s="13"/>
      <c r="AS129" s="13"/>
      <c r="AT129" s="13"/>
      <c r="AU129" s="13"/>
      <c r="AV129" s="13"/>
      <c r="AW129" s="13"/>
      <c r="AX129" s="10"/>
      <c r="AY129" s="10"/>
      <c r="AZ129" s="10"/>
      <c r="BA129" s="10"/>
      <c r="BB129" s="10"/>
      <c r="BC129" s="10"/>
      <c r="BD129" s="10"/>
      <c r="BE129" s="10"/>
    </row>
    <row r="130" spans="1:57">
      <c r="A130" s="11"/>
      <c r="B130" s="11"/>
      <c r="C130" s="14"/>
      <c r="D130" s="14"/>
      <c r="E130" s="14"/>
      <c r="F130" s="14"/>
      <c r="G130" s="14"/>
      <c r="H130" s="14"/>
      <c r="I130" s="12"/>
      <c r="J130" s="12"/>
      <c r="K130" s="11"/>
      <c r="L130" s="11"/>
      <c r="M130" s="11"/>
      <c r="N130" s="11"/>
      <c r="O130" s="11"/>
      <c r="P130" s="11"/>
    </row>
    <row r="131" spans="1:57">
      <c r="A131" s="11"/>
      <c r="B131" s="11"/>
      <c r="C131" s="14"/>
      <c r="D131" s="14"/>
      <c r="E131" s="14"/>
      <c r="F131" s="14"/>
      <c r="G131" s="14"/>
      <c r="H131" s="14"/>
      <c r="I131" s="12"/>
      <c r="J131" s="12"/>
      <c r="K131" s="11"/>
      <c r="L131" s="11"/>
      <c r="M131" s="11"/>
      <c r="N131" s="11"/>
      <c r="O131" s="11"/>
      <c r="P131" s="11"/>
    </row>
    <row r="132" spans="1:57">
      <c r="C132" s="3"/>
      <c r="D132" s="3"/>
      <c r="E132" s="3"/>
      <c r="F132" s="3"/>
      <c r="G132" s="3"/>
      <c r="H132" s="3"/>
    </row>
    <row r="133" spans="1:57">
      <c r="C133" s="3"/>
      <c r="D133" s="3"/>
      <c r="E133" s="3"/>
      <c r="F133" s="3"/>
      <c r="G133" s="3"/>
      <c r="H133" s="3"/>
    </row>
    <row r="134" spans="1:57">
      <c r="C134" s="3"/>
      <c r="D134" s="3"/>
      <c r="E134" s="3"/>
      <c r="F134" s="3"/>
      <c r="G134" s="3"/>
      <c r="H134" s="3"/>
    </row>
    <row r="135" spans="1:57">
      <c r="C135" s="3"/>
      <c r="D135" s="3"/>
      <c r="E135" s="3"/>
      <c r="F135" s="3"/>
      <c r="G135" s="3"/>
      <c r="H135" s="3"/>
    </row>
  </sheetData>
  <sheetProtection sheet="1" insertRows="0" deleteRows="0"/>
  <mergeCells count="217">
    <mergeCell ref="B69:T69"/>
    <mergeCell ref="AZ69:BA71"/>
    <mergeCell ref="BB69:BH73"/>
    <mergeCell ref="B70:T70"/>
    <mergeCell ref="B71:T71"/>
    <mergeCell ref="B72:T72"/>
    <mergeCell ref="AZ72:BA72"/>
    <mergeCell ref="B73:T73"/>
    <mergeCell ref="AZ73:BA73"/>
    <mergeCell ref="BB66:BC66"/>
    <mergeCell ref="BD66:BH68"/>
    <mergeCell ref="AZ67:BA67"/>
    <mergeCell ref="BB67:BC67"/>
    <mergeCell ref="AZ68:BA68"/>
    <mergeCell ref="BB68:BC68"/>
    <mergeCell ref="BD63:BH65"/>
    <mergeCell ref="AZ64:BA64"/>
    <mergeCell ref="BB64:BC64"/>
    <mergeCell ref="AZ65:BA65"/>
    <mergeCell ref="BB65:BC65"/>
    <mergeCell ref="BB63:BC63"/>
    <mergeCell ref="C66:E68"/>
    <mergeCell ref="H66:H68"/>
    <mergeCell ref="I66:L68"/>
    <mergeCell ref="M66:O68"/>
    <mergeCell ref="AZ66:BA66"/>
    <mergeCell ref="C63:E65"/>
    <mergeCell ref="H63:H65"/>
    <mergeCell ref="I63:L65"/>
    <mergeCell ref="M63:O65"/>
    <mergeCell ref="AZ63:BA63"/>
    <mergeCell ref="BB60:BC60"/>
    <mergeCell ref="BD60:BH62"/>
    <mergeCell ref="AZ61:BA61"/>
    <mergeCell ref="BB61:BC61"/>
    <mergeCell ref="AZ62:BA62"/>
    <mergeCell ref="BB62:BC62"/>
    <mergeCell ref="BD57:BH59"/>
    <mergeCell ref="AZ58:BA58"/>
    <mergeCell ref="BB58:BC58"/>
    <mergeCell ref="AZ59:BA59"/>
    <mergeCell ref="BB59:BC59"/>
    <mergeCell ref="BB57:BC57"/>
    <mergeCell ref="C60:E62"/>
    <mergeCell ref="H60:H62"/>
    <mergeCell ref="I60:L62"/>
    <mergeCell ref="M60:O62"/>
    <mergeCell ref="AZ60:BA60"/>
    <mergeCell ref="C57:E59"/>
    <mergeCell ref="H57:H59"/>
    <mergeCell ref="I57:L59"/>
    <mergeCell ref="M57:O59"/>
    <mergeCell ref="AZ57:BA57"/>
    <mergeCell ref="BB54:BC54"/>
    <mergeCell ref="BD54:BH56"/>
    <mergeCell ref="AZ55:BA55"/>
    <mergeCell ref="BB55:BC55"/>
    <mergeCell ref="AZ56:BA56"/>
    <mergeCell ref="BB56:BC56"/>
    <mergeCell ref="BD51:BH53"/>
    <mergeCell ref="AZ52:BA52"/>
    <mergeCell ref="BB52:BC52"/>
    <mergeCell ref="AZ53:BA53"/>
    <mergeCell ref="BB53:BC53"/>
    <mergeCell ref="BB51:BC51"/>
    <mergeCell ref="C54:E56"/>
    <mergeCell ref="H54:H56"/>
    <mergeCell ref="I54:L56"/>
    <mergeCell ref="M54:O56"/>
    <mergeCell ref="AZ54:BA54"/>
    <mergeCell ref="C51:E53"/>
    <mergeCell ref="H51:H53"/>
    <mergeCell ref="I51:L53"/>
    <mergeCell ref="M51:O53"/>
    <mergeCell ref="AZ51:BA51"/>
    <mergeCell ref="BB48:BC48"/>
    <mergeCell ref="BD48:BH50"/>
    <mergeCell ref="AZ49:BA49"/>
    <mergeCell ref="BB49:BC49"/>
    <mergeCell ref="AZ50:BA50"/>
    <mergeCell ref="BB50:BC50"/>
    <mergeCell ref="BD45:BH47"/>
    <mergeCell ref="AZ46:BA46"/>
    <mergeCell ref="BB46:BC46"/>
    <mergeCell ref="AZ47:BA47"/>
    <mergeCell ref="BB47:BC47"/>
    <mergeCell ref="BB45:BC45"/>
    <mergeCell ref="C48:E50"/>
    <mergeCell ref="H48:H50"/>
    <mergeCell ref="I48:L50"/>
    <mergeCell ref="M48:O50"/>
    <mergeCell ref="AZ48:BA48"/>
    <mergeCell ref="C45:E47"/>
    <mergeCell ref="H45:H47"/>
    <mergeCell ref="I45:L47"/>
    <mergeCell ref="M45:O47"/>
    <mergeCell ref="AZ45:BA45"/>
    <mergeCell ref="BB42:BC42"/>
    <mergeCell ref="BD42:BH44"/>
    <mergeCell ref="AZ43:BA43"/>
    <mergeCell ref="BB43:BC43"/>
    <mergeCell ref="AZ44:BA44"/>
    <mergeCell ref="BB44:BC44"/>
    <mergeCell ref="BD39:BH41"/>
    <mergeCell ref="AZ40:BA40"/>
    <mergeCell ref="BB40:BC40"/>
    <mergeCell ref="AZ41:BA41"/>
    <mergeCell ref="BB41:BC41"/>
    <mergeCell ref="BB39:BC39"/>
    <mergeCell ref="C42:E44"/>
    <mergeCell ref="H42:H44"/>
    <mergeCell ref="I42:L44"/>
    <mergeCell ref="M42:O44"/>
    <mergeCell ref="AZ42:BA42"/>
    <mergeCell ref="C39:E41"/>
    <mergeCell ref="H39:H41"/>
    <mergeCell ref="I39:L41"/>
    <mergeCell ref="M39:O41"/>
    <mergeCell ref="AZ39:BA39"/>
    <mergeCell ref="BB36:BC36"/>
    <mergeCell ref="BD36:BH38"/>
    <mergeCell ref="AZ37:BA37"/>
    <mergeCell ref="BB37:BC37"/>
    <mergeCell ref="AZ38:BA38"/>
    <mergeCell ref="BB38:BC38"/>
    <mergeCell ref="BD33:BH35"/>
    <mergeCell ref="AZ34:BA34"/>
    <mergeCell ref="BB34:BC34"/>
    <mergeCell ref="AZ35:BA35"/>
    <mergeCell ref="BB35:BC35"/>
    <mergeCell ref="BB33:BC33"/>
    <mergeCell ref="C36:E38"/>
    <mergeCell ref="H36:H38"/>
    <mergeCell ref="I36:L38"/>
    <mergeCell ref="M36:O38"/>
    <mergeCell ref="AZ36:BA36"/>
    <mergeCell ref="C33:E35"/>
    <mergeCell ref="H33:H35"/>
    <mergeCell ref="I33:L35"/>
    <mergeCell ref="M33:O35"/>
    <mergeCell ref="AZ33:BA33"/>
    <mergeCell ref="BB30:BC30"/>
    <mergeCell ref="BD30:BH32"/>
    <mergeCell ref="AZ31:BA31"/>
    <mergeCell ref="BB31:BC31"/>
    <mergeCell ref="AZ32:BA32"/>
    <mergeCell ref="BB32:BC32"/>
    <mergeCell ref="BD27:BH29"/>
    <mergeCell ref="AZ28:BA28"/>
    <mergeCell ref="BB28:BC28"/>
    <mergeCell ref="AZ29:BA29"/>
    <mergeCell ref="BB29:BC29"/>
    <mergeCell ref="BB27:BC27"/>
    <mergeCell ref="C30:E32"/>
    <mergeCell ref="H30:H32"/>
    <mergeCell ref="I30:L32"/>
    <mergeCell ref="M30:O32"/>
    <mergeCell ref="AZ30:BA30"/>
    <mergeCell ref="C27:E29"/>
    <mergeCell ref="H27:H29"/>
    <mergeCell ref="I27:L29"/>
    <mergeCell ref="M27:O29"/>
    <mergeCell ref="AZ27:BA27"/>
    <mergeCell ref="BB24:BC24"/>
    <mergeCell ref="BD24:BH26"/>
    <mergeCell ref="AZ25:BA25"/>
    <mergeCell ref="BB25:BC25"/>
    <mergeCell ref="AZ26:BA26"/>
    <mergeCell ref="BB26:BC26"/>
    <mergeCell ref="BD21:BH23"/>
    <mergeCell ref="AZ22:BA22"/>
    <mergeCell ref="BB22:BC22"/>
    <mergeCell ref="AZ23:BA23"/>
    <mergeCell ref="BB23:BC23"/>
    <mergeCell ref="BB21:BC21"/>
    <mergeCell ref="C24:E26"/>
    <mergeCell ref="H24:H26"/>
    <mergeCell ref="I24:L26"/>
    <mergeCell ref="M24:O26"/>
    <mergeCell ref="AZ24:BA24"/>
    <mergeCell ref="C21:E23"/>
    <mergeCell ref="H21:H23"/>
    <mergeCell ref="I21:L23"/>
    <mergeCell ref="M21:O23"/>
    <mergeCell ref="AZ21:BA21"/>
    <mergeCell ref="BD16:BH20"/>
    <mergeCell ref="U17:AA17"/>
    <mergeCell ref="AB17:AH17"/>
    <mergeCell ref="AI17:AO17"/>
    <mergeCell ref="AP17:AV17"/>
    <mergeCell ref="AW17:AY17"/>
    <mergeCell ref="BB14:BD14"/>
    <mergeCell ref="BF14:BH14"/>
    <mergeCell ref="B16:B20"/>
    <mergeCell ref="C16:E20"/>
    <mergeCell ref="H16:H20"/>
    <mergeCell ref="I16:L20"/>
    <mergeCell ref="M16:O20"/>
    <mergeCell ref="P16:T20"/>
    <mergeCell ref="AZ16:BA20"/>
    <mergeCell ref="BB16:BC20"/>
    <mergeCell ref="AM14:AN14"/>
    <mergeCell ref="BC4:BF4"/>
    <mergeCell ref="AY6:AZ6"/>
    <mergeCell ref="BC6:BD6"/>
    <mergeCell ref="BC8:BD8"/>
    <mergeCell ref="U12:V12"/>
    <mergeCell ref="BB13:BD13"/>
    <mergeCell ref="BF13:BH13"/>
    <mergeCell ref="AR1:BG1"/>
    <mergeCell ref="AA2:AB2"/>
    <mergeCell ref="AD2:AE2"/>
    <mergeCell ref="AH2:AI2"/>
    <mergeCell ref="AR2:BG2"/>
    <mergeCell ref="BC3:BF3"/>
    <mergeCell ref="AM13:AN13"/>
    <mergeCell ref="BC10:BD10"/>
  </mergeCells>
  <phoneticPr fontId="2"/>
  <conditionalFormatting sqref="U23:AA23">
    <cfRule type="expression" dxfId="272" priority="256">
      <formula>OR(U$69=$B22,U$70=$B22)</formula>
    </cfRule>
  </conditionalFormatting>
  <conditionalFormatting sqref="U22:AA23 U69:BA73">
    <cfRule type="expression" dxfId="271" priority="255">
      <formula>INDIRECT(ADDRESS(ROW(),COLUMN()))=TRUNC(INDIRECT(ADDRESS(ROW(),COLUMN())))</formula>
    </cfRule>
  </conditionalFormatting>
  <conditionalFormatting sqref="AB40:AH41">
    <cfRule type="expression" dxfId="270" priority="97">
      <formula>INDIRECT(ADDRESS(ROW(),COLUMN()))=TRUNC(INDIRECT(ADDRESS(ROW(),COLUMN())))</formula>
    </cfRule>
  </conditionalFormatting>
  <conditionalFormatting sqref="U40:AA41">
    <cfRule type="expression" dxfId="269" priority="99">
      <formula>INDIRECT(ADDRESS(ROW(),COLUMN()))=TRUNC(INDIRECT(ADDRESS(ROW(),COLUMN())))</formula>
    </cfRule>
  </conditionalFormatting>
  <conditionalFormatting sqref="AZ22:BC23">
    <cfRule type="expression" dxfId="268" priority="250">
      <formula>INDIRECT(ADDRESS(ROW(),COLUMN()))=TRUNC(INDIRECT(ADDRESS(ROW(),COLUMN())))</formula>
    </cfRule>
  </conditionalFormatting>
  <conditionalFormatting sqref="AI40:AO41">
    <cfRule type="expression" dxfId="267" priority="95">
      <formula>INDIRECT(ADDRESS(ROW(),COLUMN()))=TRUNC(INDIRECT(ADDRESS(ROW(),COLUMN())))</formula>
    </cfRule>
  </conditionalFormatting>
  <conditionalFormatting sqref="AZ25:BC26">
    <cfRule type="expression" dxfId="266" priority="244">
      <formula>INDIRECT(ADDRESS(ROW(),COLUMN()))=TRUNC(INDIRECT(ADDRESS(ROW(),COLUMN())))</formula>
    </cfRule>
  </conditionalFormatting>
  <conditionalFormatting sqref="AP37:AV38">
    <cfRule type="expression" dxfId="265" priority="103">
      <formula>INDIRECT(ADDRESS(ROW(),COLUMN()))=TRUNC(INDIRECT(ADDRESS(ROW(),COLUMN())))</formula>
    </cfRule>
  </conditionalFormatting>
  <conditionalFormatting sqref="AW37:AY38">
    <cfRule type="expression" dxfId="264" priority="101">
      <formula>INDIRECT(ADDRESS(ROW(),COLUMN()))=TRUNC(INDIRECT(ADDRESS(ROW(),COLUMN())))</formula>
    </cfRule>
  </conditionalFormatting>
  <conditionalFormatting sqref="AZ28:BC29">
    <cfRule type="expression" dxfId="263" priority="238">
      <formula>INDIRECT(ADDRESS(ROW(),COLUMN()))=TRUNC(INDIRECT(ADDRESS(ROW(),COLUMN())))</formula>
    </cfRule>
  </conditionalFormatting>
  <conditionalFormatting sqref="AB37:AH38">
    <cfRule type="expression" dxfId="262" priority="107">
      <formula>INDIRECT(ADDRESS(ROW(),COLUMN()))=TRUNC(INDIRECT(ADDRESS(ROW(),COLUMN())))</formula>
    </cfRule>
  </conditionalFormatting>
  <conditionalFormatting sqref="AI37:AO38">
    <cfRule type="expression" dxfId="261" priority="105">
      <formula>INDIRECT(ADDRESS(ROW(),COLUMN()))=TRUNC(INDIRECT(ADDRESS(ROW(),COLUMN())))</formula>
    </cfRule>
  </conditionalFormatting>
  <conditionalFormatting sqref="AZ31:BC32">
    <cfRule type="expression" dxfId="260" priority="232">
      <formula>INDIRECT(ADDRESS(ROW(),COLUMN()))=TRUNC(INDIRECT(ADDRESS(ROW(),COLUMN())))</formula>
    </cfRule>
  </conditionalFormatting>
  <conditionalFormatting sqref="AW34:AY35">
    <cfRule type="expression" dxfId="259" priority="111">
      <formula>INDIRECT(ADDRESS(ROW(),COLUMN()))=TRUNC(INDIRECT(ADDRESS(ROW(),COLUMN())))</formula>
    </cfRule>
  </conditionalFormatting>
  <conditionalFormatting sqref="U37:AA38">
    <cfRule type="expression" dxfId="258" priority="109">
      <formula>INDIRECT(ADDRESS(ROW(),COLUMN()))=TRUNC(INDIRECT(ADDRESS(ROW(),COLUMN())))</formula>
    </cfRule>
  </conditionalFormatting>
  <conditionalFormatting sqref="AZ34:BC35">
    <cfRule type="expression" dxfId="257" priority="226">
      <formula>INDIRECT(ADDRESS(ROW(),COLUMN()))=TRUNC(INDIRECT(ADDRESS(ROW(),COLUMN())))</formula>
    </cfRule>
  </conditionalFormatting>
  <conditionalFormatting sqref="AI34:AO35">
    <cfRule type="expression" dxfId="256" priority="115">
      <formula>INDIRECT(ADDRESS(ROW(),COLUMN()))=TRUNC(INDIRECT(ADDRESS(ROW(),COLUMN())))</formula>
    </cfRule>
  </conditionalFormatting>
  <conditionalFormatting sqref="AP34:AV35">
    <cfRule type="expression" dxfId="255" priority="113">
      <formula>INDIRECT(ADDRESS(ROW(),COLUMN()))=TRUNC(INDIRECT(ADDRESS(ROW(),COLUMN())))</formula>
    </cfRule>
  </conditionalFormatting>
  <conditionalFormatting sqref="AZ37:BC38">
    <cfRule type="expression" dxfId="254" priority="220">
      <formula>INDIRECT(ADDRESS(ROW(),COLUMN()))=TRUNC(INDIRECT(ADDRESS(ROW(),COLUMN())))</formula>
    </cfRule>
  </conditionalFormatting>
  <conditionalFormatting sqref="U34:AA35">
    <cfRule type="expression" dxfId="253" priority="119">
      <formula>INDIRECT(ADDRESS(ROW(),COLUMN()))=TRUNC(INDIRECT(ADDRESS(ROW(),COLUMN())))</formula>
    </cfRule>
  </conditionalFormatting>
  <conditionalFormatting sqref="AB34:AH35">
    <cfRule type="expression" dxfId="252" priority="117">
      <formula>INDIRECT(ADDRESS(ROW(),COLUMN()))=TRUNC(INDIRECT(ADDRESS(ROW(),COLUMN())))</formula>
    </cfRule>
  </conditionalFormatting>
  <conditionalFormatting sqref="AZ40:BC41">
    <cfRule type="expression" dxfId="251" priority="214">
      <formula>INDIRECT(ADDRESS(ROW(),COLUMN()))=TRUNC(INDIRECT(ADDRESS(ROW(),COLUMN())))</formula>
    </cfRule>
  </conditionalFormatting>
  <conditionalFormatting sqref="AP31:AV32">
    <cfRule type="expression" dxfId="250" priority="123">
      <formula>INDIRECT(ADDRESS(ROW(),COLUMN()))=TRUNC(INDIRECT(ADDRESS(ROW(),COLUMN())))</formula>
    </cfRule>
  </conditionalFormatting>
  <conditionalFormatting sqref="AW31:AY32">
    <cfRule type="expression" dxfId="249" priority="121">
      <formula>INDIRECT(ADDRESS(ROW(),COLUMN()))=TRUNC(INDIRECT(ADDRESS(ROW(),COLUMN())))</formula>
    </cfRule>
  </conditionalFormatting>
  <conditionalFormatting sqref="AZ43:BC44">
    <cfRule type="expression" dxfId="248" priority="208">
      <formula>INDIRECT(ADDRESS(ROW(),COLUMN()))=TRUNC(INDIRECT(ADDRESS(ROW(),COLUMN())))</formula>
    </cfRule>
  </conditionalFormatting>
  <conditionalFormatting sqref="AB31:AH32">
    <cfRule type="expression" dxfId="247" priority="127">
      <formula>INDIRECT(ADDRESS(ROW(),COLUMN()))=TRUNC(INDIRECT(ADDRESS(ROW(),COLUMN())))</formula>
    </cfRule>
  </conditionalFormatting>
  <conditionalFormatting sqref="AI31:AO32">
    <cfRule type="expression" dxfId="246" priority="125">
      <formula>INDIRECT(ADDRESS(ROW(),COLUMN()))=TRUNC(INDIRECT(ADDRESS(ROW(),COLUMN())))</formula>
    </cfRule>
  </conditionalFormatting>
  <conditionalFormatting sqref="AZ46:BC47">
    <cfRule type="expression" dxfId="245" priority="202">
      <formula>INDIRECT(ADDRESS(ROW(),COLUMN()))=TRUNC(INDIRECT(ADDRESS(ROW(),COLUMN())))</formula>
    </cfRule>
  </conditionalFormatting>
  <conditionalFormatting sqref="AW28:AY29">
    <cfRule type="expression" dxfId="244" priority="131">
      <formula>INDIRECT(ADDRESS(ROW(),COLUMN()))=TRUNC(INDIRECT(ADDRESS(ROW(),COLUMN())))</formula>
    </cfRule>
  </conditionalFormatting>
  <conditionalFormatting sqref="U31:AA32">
    <cfRule type="expression" dxfId="243" priority="129">
      <formula>INDIRECT(ADDRESS(ROW(),COLUMN()))=TRUNC(INDIRECT(ADDRESS(ROW(),COLUMN())))</formula>
    </cfRule>
  </conditionalFormatting>
  <conditionalFormatting sqref="AZ49:BC50">
    <cfRule type="expression" dxfId="242" priority="196">
      <formula>INDIRECT(ADDRESS(ROW(),COLUMN()))=TRUNC(INDIRECT(ADDRESS(ROW(),COLUMN())))</formula>
    </cfRule>
  </conditionalFormatting>
  <conditionalFormatting sqref="AI28:AO29">
    <cfRule type="expression" dxfId="241" priority="135">
      <formula>INDIRECT(ADDRESS(ROW(),COLUMN()))=TRUNC(INDIRECT(ADDRESS(ROW(),COLUMN())))</formula>
    </cfRule>
  </conditionalFormatting>
  <conditionalFormatting sqref="AP28:AV29">
    <cfRule type="expression" dxfId="240" priority="133">
      <formula>INDIRECT(ADDRESS(ROW(),COLUMN()))=TRUNC(INDIRECT(ADDRESS(ROW(),COLUMN())))</formula>
    </cfRule>
  </conditionalFormatting>
  <conditionalFormatting sqref="AZ52:BC53">
    <cfRule type="expression" dxfId="239" priority="190">
      <formula>INDIRECT(ADDRESS(ROW(),COLUMN()))=TRUNC(INDIRECT(ADDRESS(ROW(),COLUMN())))</formula>
    </cfRule>
  </conditionalFormatting>
  <conditionalFormatting sqref="U28:AA29">
    <cfRule type="expression" dxfId="238" priority="139">
      <formula>INDIRECT(ADDRESS(ROW(),COLUMN()))=TRUNC(INDIRECT(ADDRESS(ROW(),COLUMN())))</formula>
    </cfRule>
  </conditionalFormatting>
  <conditionalFormatting sqref="AB28:AH29">
    <cfRule type="expression" dxfId="237" priority="137">
      <formula>INDIRECT(ADDRESS(ROW(),COLUMN()))=TRUNC(INDIRECT(ADDRESS(ROW(),COLUMN())))</formula>
    </cfRule>
  </conditionalFormatting>
  <conditionalFormatting sqref="AZ55:BC56">
    <cfRule type="expression" dxfId="236" priority="184">
      <formula>INDIRECT(ADDRESS(ROW(),COLUMN()))=TRUNC(INDIRECT(ADDRESS(ROW(),COLUMN())))</formula>
    </cfRule>
  </conditionalFormatting>
  <conditionalFormatting sqref="AP25:AV26">
    <cfRule type="expression" dxfId="235" priority="143">
      <formula>INDIRECT(ADDRESS(ROW(),COLUMN()))=TRUNC(INDIRECT(ADDRESS(ROW(),COLUMN())))</formula>
    </cfRule>
  </conditionalFormatting>
  <conditionalFormatting sqref="AW25:AY26">
    <cfRule type="expression" dxfId="234" priority="141">
      <formula>INDIRECT(ADDRESS(ROW(),COLUMN()))=TRUNC(INDIRECT(ADDRESS(ROW(),COLUMN())))</formula>
    </cfRule>
  </conditionalFormatting>
  <conditionalFormatting sqref="AZ58:BC59">
    <cfRule type="expression" dxfId="233" priority="178">
      <formula>INDIRECT(ADDRESS(ROW(),COLUMN()))=TRUNC(INDIRECT(ADDRESS(ROW(),COLUMN())))</formula>
    </cfRule>
  </conditionalFormatting>
  <conditionalFormatting sqref="AB25:AH26">
    <cfRule type="expression" dxfId="232" priority="147">
      <formula>INDIRECT(ADDRESS(ROW(),COLUMN()))=TRUNC(INDIRECT(ADDRESS(ROW(),COLUMN())))</formula>
    </cfRule>
  </conditionalFormatting>
  <conditionalFormatting sqref="AI25:AO26">
    <cfRule type="expression" dxfId="231" priority="145">
      <formula>INDIRECT(ADDRESS(ROW(),COLUMN()))=TRUNC(INDIRECT(ADDRESS(ROW(),COLUMN())))</formula>
    </cfRule>
  </conditionalFormatting>
  <conditionalFormatting sqref="AZ61:BC62">
    <cfRule type="expression" dxfId="230" priority="172">
      <formula>INDIRECT(ADDRESS(ROW(),COLUMN()))=TRUNC(INDIRECT(ADDRESS(ROW(),COLUMN())))</formula>
    </cfRule>
  </conditionalFormatting>
  <conditionalFormatting sqref="AW22:AY23">
    <cfRule type="expression" dxfId="229" priority="151">
      <formula>INDIRECT(ADDRESS(ROW(),COLUMN()))=TRUNC(INDIRECT(ADDRESS(ROW(),COLUMN())))</formula>
    </cfRule>
  </conditionalFormatting>
  <conditionalFormatting sqref="U25:AA26">
    <cfRule type="expression" dxfId="228" priority="149">
      <formula>INDIRECT(ADDRESS(ROW(),COLUMN()))=TRUNC(INDIRECT(ADDRESS(ROW(),COLUMN())))</formula>
    </cfRule>
  </conditionalFormatting>
  <conditionalFormatting sqref="AZ64:BC65">
    <cfRule type="expression" dxfId="227" priority="166">
      <formula>INDIRECT(ADDRESS(ROW(),COLUMN()))=TRUNC(INDIRECT(ADDRESS(ROW(),COLUMN())))</formula>
    </cfRule>
  </conditionalFormatting>
  <conditionalFormatting sqref="AI22:AO23">
    <cfRule type="expression" dxfId="226" priority="155">
      <formula>INDIRECT(ADDRESS(ROW(),COLUMN()))=TRUNC(INDIRECT(ADDRESS(ROW(),COLUMN())))</formula>
    </cfRule>
  </conditionalFormatting>
  <conditionalFormatting sqref="AP22:AV23">
    <cfRule type="expression" dxfId="225" priority="153">
      <formula>INDIRECT(ADDRESS(ROW(),COLUMN()))=TRUNC(INDIRECT(ADDRESS(ROW(),COLUMN())))</formula>
    </cfRule>
  </conditionalFormatting>
  <conditionalFormatting sqref="AZ67:BC68">
    <cfRule type="expression" dxfId="224" priority="160">
      <formula>INDIRECT(ADDRESS(ROW(),COLUMN()))=TRUNC(INDIRECT(ADDRESS(ROW(),COLUMN())))</formula>
    </cfRule>
  </conditionalFormatting>
  <conditionalFormatting sqref="AB23:AH23">
    <cfRule type="expression" dxfId="223" priority="158">
      <formula>OR(AB$69=$B22,AB$70=$B22)</formula>
    </cfRule>
  </conditionalFormatting>
  <conditionalFormatting sqref="AB22:AH23">
    <cfRule type="expression" dxfId="222" priority="157">
      <formula>INDIRECT(ADDRESS(ROW(),COLUMN()))=TRUNC(INDIRECT(ADDRESS(ROW(),COLUMN())))</formula>
    </cfRule>
  </conditionalFormatting>
  <conditionalFormatting sqref="AI23:AO23">
    <cfRule type="expression" dxfId="221" priority="156">
      <formula>OR(AI$69=$B22,AI$70=$B22)</formula>
    </cfRule>
  </conditionalFormatting>
  <conditionalFormatting sqref="AP23:AV23">
    <cfRule type="expression" dxfId="220" priority="154">
      <formula>OR(AP$69=$B22,AP$70=$B22)</formula>
    </cfRule>
  </conditionalFormatting>
  <conditionalFormatting sqref="AW23:AY23">
    <cfRule type="expression" dxfId="219" priority="152">
      <formula>OR(AW$69=$B22,AW$70=$B22)</formula>
    </cfRule>
  </conditionalFormatting>
  <conditionalFormatting sqref="U26:AA26">
    <cfRule type="expression" dxfId="218" priority="150">
      <formula>OR(U$69=$B25,U$70=$B25)</formula>
    </cfRule>
  </conditionalFormatting>
  <conditionalFormatting sqref="AB26:AH26">
    <cfRule type="expression" dxfId="217" priority="148">
      <formula>OR(AB$69=$B25,AB$70=$B25)</formula>
    </cfRule>
  </conditionalFormatting>
  <conditionalFormatting sqref="AI26:AO26">
    <cfRule type="expression" dxfId="216" priority="146">
      <formula>OR(AI$69=$B25,AI$70=$B25)</formula>
    </cfRule>
  </conditionalFormatting>
  <conditionalFormatting sqref="AP26:AV26">
    <cfRule type="expression" dxfId="215" priority="144">
      <formula>OR(AP$69=$B25,AP$70=$B25)</formula>
    </cfRule>
  </conditionalFormatting>
  <conditionalFormatting sqref="AW26:AY26">
    <cfRule type="expression" dxfId="214" priority="142">
      <formula>OR(AW$69=$B25,AW$70=$B25)</formula>
    </cfRule>
  </conditionalFormatting>
  <conditionalFormatting sqref="U29:AA29">
    <cfRule type="expression" dxfId="213" priority="140">
      <formula>OR(U$69=$B28,U$70=$B28)</formula>
    </cfRule>
  </conditionalFormatting>
  <conditionalFormatting sqref="AB29:AH29">
    <cfRule type="expression" dxfId="212" priority="138">
      <formula>OR(AB$69=$B28,AB$70=$B28)</formula>
    </cfRule>
  </conditionalFormatting>
  <conditionalFormatting sqref="AI29:AO29">
    <cfRule type="expression" dxfId="211" priority="136">
      <formula>OR(AI$69=$B28,AI$70=$B28)</formula>
    </cfRule>
  </conditionalFormatting>
  <conditionalFormatting sqref="AP29:AV29">
    <cfRule type="expression" dxfId="210" priority="134">
      <formula>OR(AP$69=$B28,AP$70=$B28)</formula>
    </cfRule>
  </conditionalFormatting>
  <conditionalFormatting sqref="AW29:AY29">
    <cfRule type="expression" dxfId="209" priority="132">
      <formula>OR(AW$69=$B28,AW$70=$B28)</formula>
    </cfRule>
  </conditionalFormatting>
  <conditionalFormatting sqref="U32:AA32">
    <cfRule type="expression" dxfId="208" priority="130">
      <formula>OR(U$69=$B31,U$70=$B31)</formula>
    </cfRule>
  </conditionalFormatting>
  <conditionalFormatting sqref="AB32:AH32">
    <cfRule type="expression" dxfId="207" priority="128">
      <formula>OR(AB$69=$B31,AB$70=$B31)</formula>
    </cfRule>
  </conditionalFormatting>
  <conditionalFormatting sqref="AI32:AO32">
    <cfRule type="expression" dxfId="206" priority="126">
      <formula>OR(AI$69=$B31,AI$70=$B31)</formula>
    </cfRule>
  </conditionalFormatting>
  <conditionalFormatting sqref="AP32:AV32">
    <cfRule type="expression" dxfId="205" priority="124">
      <formula>OR(AP$69=$B31,AP$70=$B31)</formula>
    </cfRule>
  </conditionalFormatting>
  <conditionalFormatting sqref="AW32:AY32">
    <cfRule type="expression" dxfId="204" priority="122">
      <formula>OR(AW$69=$B31,AW$70=$B31)</formula>
    </cfRule>
  </conditionalFormatting>
  <conditionalFormatting sqref="U35:AA35">
    <cfRule type="expression" dxfId="203" priority="120">
      <formula>OR(U$69=$B34,U$70=$B34)</formula>
    </cfRule>
  </conditionalFormatting>
  <conditionalFormatting sqref="AB35:AH35">
    <cfRule type="expression" dxfId="202" priority="118">
      <formula>OR(AB$69=$B34,AB$70=$B34)</formula>
    </cfRule>
  </conditionalFormatting>
  <conditionalFormatting sqref="AI35:AO35">
    <cfRule type="expression" dxfId="201" priority="116">
      <formula>OR(AI$69=$B34,AI$70=$B34)</formula>
    </cfRule>
  </conditionalFormatting>
  <conditionalFormatting sqref="AP35:AV35">
    <cfRule type="expression" dxfId="200" priority="114">
      <formula>OR(AP$69=$B34,AP$70=$B34)</formula>
    </cfRule>
  </conditionalFormatting>
  <conditionalFormatting sqref="AW35:AY35">
    <cfRule type="expression" dxfId="199" priority="112">
      <formula>OR(AW$69=$B34,AW$70=$B34)</formula>
    </cfRule>
  </conditionalFormatting>
  <conditionalFormatting sqref="U38:AA38">
    <cfRule type="expression" dxfId="198" priority="110">
      <formula>OR(U$69=$B37,U$70=$B37)</formula>
    </cfRule>
  </conditionalFormatting>
  <conditionalFormatting sqref="AB38:AH38">
    <cfRule type="expression" dxfId="197" priority="108">
      <formula>OR(AB$69=$B37,AB$70=$B37)</formula>
    </cfRule>
  </conditionalFormatting>
  <conditionalFormatting sqref="AI38:AO38">
    <cfRule type="expression" dxfId="196" priority="106">
      <formula>OR(AI$69=$B37,AI$70=$B37)</formula>
    </cfRule>
  </conditionalFormatting>
  <conditionalFormatting sqref="AP38:AV38">
    <cfRule type="expression" dxfId="195" priority="104">
      <formula>OR(AP$69=$B37,AP$70=$B37)</formula>
    </cfRule>
  </conditionalFormatting>
  <conditionalFormatting sqref="AW38:AY38">
    <cfRule type="expression" dxfId="194" priority="102">
      <formula>OR(AW$69=$B37,AW$70=$B37)</formula>
    </cfRule>
  </conditionalFormatting>
  <conditionalFormatting sqref="U41:AA41">
    <cfRule type="expression" dxfId="193" priority="100">
      <formula>OR(U$69=$B40,U$70=$B40)</formula>
    </cfRule>
  </conditionalFormatting>
  <conditionalFormatting sqref="AB41:AH41">
    <cfRule type="expression" dxfId="192" priority="98">
      <formula>OR(AB$69=$B40,AB$70=$B40)</formula>
    </cfRule>
  </conditionalFormatting>
  <conditionalFormatting sqref="AI41:AO41">
    <cfRule type="expression" dxfId="191" priority="96">
      <formula>OR(AI$69=$B40,AI$70=$B40)</formula>
    </cfRule>
  </conditionalFormatting>
  <conditionalFormatting sqref="AP41:AV41">
    <cfRule type="expression" dxfId="190" priority="94">
      <formula>OR(AP$69=$B40,AP$70=$B40)</formula>
    </cfRule>
  </conditionalFormatting>
  <conditionalFormatting sqref="AP40:AV41">
    <cfRule type="expression" dxfId="189" priority="93">
      <formula>INDIRECT(ADDRESS(ROW(),COLUMN()))=TRUNC(INDIRECT(ADDRESS(ROW(),COLUMN())))</formula>
    </cfRule>
  </conditionalFormatting>
  <conditionalFormatting sqref="AW41:AY41">
    <cfRule type="expression" dxfId="188" priority="92">
      <formula>OR(AW$69=$B40,AW$70=$B40)</formula>
    </cfRule>
  </conditionalFormatting>
  <conditionalFormatting sqref="AW40:AY41">
    <cfRule type="expression" dxfId="187" priority="91">
      <formula>INDIRECT(ADDRESS(ROW(),COLUMN()))=TRUNC(INDIRECT(ADDRESS(ROW(),COLUMN())))</formula>
    </cfRule>
  </conditionalFormatting>
  <conditionalFormatting sqref="U44:AA44">
    <cfRule type="expression" dxfId="186" priority="90">
      <formula>OR(U$69=$B43,U$70=$B43)</formula>
    </cfRule>
  </conditionalFormatting>
  <conditionalFormatting sqref="U43:AA44">
    <cfRule type="expression" dxfId="185" priority="89">
      <formula>INDIRECT(ADDRESS(ROW(),COLUMN()))=TRUNC(INDIRECT(ADDRESS(ROW(),COLUMN())))</formula>
    </cfRule>
  </conditionalFormatting>
  <conditionalFormatting sqref="AB44:AH44">
    <cfRule type="expression" dxfId="184" priority="88">
      <formula>OR(AB$69=$B43,AB$70=$B43)</formula>
    </cfRule>
  </conditionalFormatting>
  <conditionalFormatting sqref="AB43:AH44">
    <cfRule type="expression" dxfId="183" priority="87">
      <formula>INDIRECT(ADDRESS(ROW(),COLUMN()))=TRUNC(INDIRECT(ADDRESS(ROW(),COLUMN())))</formula>
    </cfRule>
  </conditionalFormatting>
  <conditionalFormatting sqref="AI44:AO44">
    <cfRule type="expression" dxfId="182" priority="86">
      <formula>OR(AI$69=$B43,AI$70=$B43)</formula>
    </cfRule>
  </conditionalFormatting>
  <conditionalFormatting sqref="AI43:AO44">
    <cfRule type="expression" dxfId="181" priority="85">
      <formula>INDIRECT(ADDRESS(ROW(),COLUMN()))=TRUNC(INDIRECT(ADDRESS(ROW(),COLUMN())))</formula>
    </cfRule>
  </conditionalFormatting>
  <conditionalFormatting sqref="AP44:AV44">
    <cfRule type="expression" dxfId="180" priority="84">
      <formula>OR(AP$69=$B43,AP$70=$B43)</formula>
    </cfRule>
  </conditionalFormatting>
  <conditionalFormatting sqref="AP43:AV44">
    <cfRule type="expression" dxfId="179" priority="83">
      <formula>INDIRECT(ADDRESS(ROW(),COLUMN()))=TRUNC(INDIRECT(ADDRESS(ROW(),COLUMN())))</formula>
    </cfRule>
  </conditionalFormatting>
  <conditionalFormatting sqref="AW44:AY44">
    <cfRule type="expression" dxfId="178" priority="82">
      <formula>OR(AW$69=$B43,AW$70=$B43)</formula>
    </cfRule>
  </conditionalFormatting>
  <conditionalFormatting sqref="AW43:AY44">
    <cfRule type="expression" dxfId="177" priority="81">
      <formula>INDIRECT(ADDRESS(ROW(),COLUMN()))=TRUNC(INDIRECT(ADDRESS(ROW(),COLUMN())))</formula>
    </cfRule>
  </conditionalFormatting>
  <conditionalFormatting sqref="U47:AA47">
    <cfRule type="expression" dxfId="176" priority="80">
      <formula>OR(U$69=$B46,U$70=$B46)</formula>
    </cfRule>
  </conditionalFormatting>
  <conditionalFormatting sqref="U46:AA47">
    <cfRule type="expression" dxfId="175" priority="79">
      <formula>INDIRECT(ADDRESS(ROW(),COLUMN()))=TRUNC(INDIRECT(ADDRESS(ROW(),COLUMN())))</formula>
    </cfRule>
  </conditionalFormatting>
  <conditionalFormatting sqref="AB47:AH47">
    <cfRule type="expression" dxfId="174" priority="78">
      <formula>OR(AB$69=$B46,AB$70=$B46)</formula>
    </cfRule>
  </conditionalFormatting>
  <conditionalFormatting sqref="AB46:AH47">
    <cfRule type="expression" dxfId="173" priority="77">
      <formula>INDIRECT(ADDRESS(ROW(),COLUMN()))=TRUNC(INDIRECT(ADDRESS(ROW(),COLUMN())))</formula>
    </cfRule>
  </conditionalFormatting>
  <conditionalFormatting sqref="AI47:AO47">
    <cfRule type="expression" dxfId="172" priority="76">
      <formula>OR(AI$69=$B46,AI$70=$B46)</formula>
    </cfRule>
  </conditionalFormatting>
  <conditionalFormatting sqref="AI46:AO47">
    <cfRule type="expression" dxfId="171" priority="75">
      <formula>INDIRECT(ADDRESS(ROW(),COLUMN()))=TRUNC(INDIRECT(ADDRESS(ROW(),COLUMN())))</formula>
    </cfRule>
  </conditionalFormatting>
  <conditionalFormatting sqref="AP47:AV47">
    <cfRule type="expression" dxfId="170" priority="74">
      <formula>OR(AP$69=$B46,AP$70=$B46)</formula>
    </cfRule>
  </conditionalFormatting>
  <conditionalFormatting sqref="AP46:AV47">
    <cfRule type="expression" dxfId="169" priority="73">
      <formula>INDIRECT(ADDRESS(ROW(),COLUMN()))=TRUNC(INDIRECT(ADDRESS(ROW(),COLUMN())))</formula>
    </cfRule>
  </conditionalFormatting>
  <conditionalFormatting sqref="AW47:AY47">
    <cfRule type="expression" dxfId="168" priority="72">
      <formula>OR(AW$69=$B46,AW$70=$B46)</formula>
    </cfRule>
  </conditionalFormatting>
  <conditionalFormatting sqref="AW46:AY47">
    <cfRule type="expression" dxfId="167" priority="71">
      <formula>INDIRECT(ADDRESS(ROW(),COLUMN()))=TRUNC(INDIRECT(ADDRESS(ROW(),COLUMN())))</formula>
    </cfRule>
  </conditionalFormatting>
  <conditionalFormatting sqref="U50:AA50">
    <cfRule type="expression" dxfId="166" priority="70">
      <formula>OR(U$69=$B49,U$70=$B49)</formula>
    </cfRule>
  </conditionalFormatting>
  <conditionalFormatting sqref="U49:AA50">
    <cfRule type="expression" dxfId="165" priority="69">
      <formula>INDIRECT(ADDRESS(ROW(),COLUMN()))=TRUNC(INDIRECT(ADDRESS(ROW(),COLUMN())))</formula>
    </cfRule>
  </conditionalFormatting>
  <conditionalFormatting sqref="AB50:AH50">
    <cfRule type="expression" dxfId="164" priority="68">
      <formula>OR(AB$69=$B49,AB$70=$B49)</formula>
    </cfRule>
  </conditionalFormatting>
  <conditionalFormatting sqref="AB49:AH50">
    <cfRule type="expression" dxfId="163" priority="67">
      <formula>INDIRECT(ADDRESS(ROW(),COLUMN()))=TRUNC(INDIRECT(ADDRESS(ROW(),COLUMN())))</formula>
    </cfRule>
  </conditionalFormatting>
  <conditionalFormatting sqref="AI50:AO50">
    <cfRule type="expression" dxfId="162" priority="66">
      <formula>OR(AI$69=$B49,AI$70=$B49)</formula>
    </cfRule>
  </conditionalFormatting>
  <conditionalFormatting sqref="AI49:AO50">
    <cfRule type="expression" dxfId="161" priority="65">
      <formula>INDIRECT(ADDRESS(ROW(),COLUMN()))=TRUNC(INDIRECT(ADDRESS(ROW(),COLUMN())))</formula>
    </cfRule>
  </conditionalFormatting>
  <conditionalFormatting sqref="AP50:AV50">
    <cfRule type="expression" dxfId="160" priority="64">
      <formula>OR(AP$69=$B49,AP$70=$B49)</formula>
    </cfRule>
  </conditionalFormatting>
  <conditionalFormatting sqref="AP49:AV50">
    <cfRule type="expression" dxfId="159" priority="63">
      <formula>INDIRECT(ADDRESS(ROW(),COLUMN()))=TRUNC(INDIRECT(ADDRESS(ROW(),COLUMN())))</formula>
    </cfRule>
  </conditionalFormatting>
  <conditionalFormatting sqref="AW50:AY50">
    <cfRule type="expression" dxfId="158" priority="62">
      <formula>OR(AW$69=$B49,AW$70=$B49)</formula>
    </cfRule>
  </conditionalFormatting>
  <conditionalFormatting sqref="AW49:AY50">
    <cfRule type="expression" dxfId="157" priority="61">
      <formula>INDIRECT(ADDRESS(ROW(),COLUMN()))=TRUNC(INDIRECT(ADDRESS(ROW(),COLUMN())))</formula>
    </cfRule>
  </conditionalFormatting>
  <conditionalFormatting sqref="U53:AA53">
    <cfRule type="expression" dxfId="156" priority="60">
      <formula>OR(U$69=$B52,U$70=$B52)</formula>
    </cfRule>
  </conditionalFormatting>
  <conditionalFormatting sqref="U52:AA53">
    <cfRule type="expression" dxfId="155" priority="59">
      <formula>INDIRECT(ADDRESS(ROW(),COLUMN()))=TRUNC(INDIRECT(ADDRESS(ROW(),COLUMN())))</formula>
    </cfRule>
  </conditionalFormatting>
  <conditionalFormatting sqref="AB53:AH53">
    <cfRule type="expression" dxfId="154" priority="58">
      <formula>OR(AB$69=$B52,AB$70=$B52)</formula>
    </cfRule>
  </conditionalFormatting>
  <conditionalFormatting sqref="AB52:AH53">
    <cfRule type="expression" dxfId="153" priority="57">
      <formula>INDIRECT(ADDRESS(ROW(),COLUMN()))=TRUNC(INDIRECT(ADDRESS(ROW(),COLUMN())))</formula>
    </cfRule>
  </conditionalFormatting>
  <conditionalFormatting sqref="AI53:AO53">
    <cfRule type="expression" dxfId="152" priority="56">
      <formula>OR(AI$69=$B52,AI$70=$B52)</formula>
    </cfRule>
  </conditionalFormatting>
  <conditionalFormatting sqref="AI52:AO53">
    <cfRule type="expression" dxfId="151" priority="55">
      <formula>INDIRECT(ADDRESS(ROW(),COLUMN()))=TRUNC(INDIRECT(ADDRESS(ROW(),COLUMN())))</formula>
    </cfRule>
  </conditionalFormatting>
  <conditionalFormatting sqref="AP53:AV53">
    <cfRule type="expression" dxfId="150" priority="54">
      <formula>OR(AP$69=$B52,AP$70=$B52)</formula>
    </cfRule>
  </conditionalFormatting>
  <conditionalFormatting sqref="AP52:AV53">
    <cfRule type="expression" dxfId="149" priority="53">
      <formula>INDIRECT(ADDRESS(ROW(),COLUMN()))=TRUNC(INDIRECT(ADDRESS(ROW(),COLUMN())))</formula>
    </cfRule>
  </conditionalFormatting>
  <conditionalFormatting sqref="AW53:AY53">
    <cfRule type="expression" dxfId="148" priority="52">
      <formula>OR(AW$69=$B52,AW$70=$B52)</formula>
    </cfRule>
  </conditionalFormatting>
  <conditionalFormatting sqref="AW52:AY53">
    <cfRule type="expression" dxfId="147" priority="51">
      <formula>INDIRECT(ADDRESS(ROW(),COLUMN()))=TRUNC(INDIRECT(ADDRESS(ROW(),COLUMN())))</formula>
    </cfRule>
  </conditionalFormatting>
  <conditionalFormatting sqref="U56:AA56">
    <cfRule type="expression" dxfId="146" priority="50">
      <formula>OR(U$69=$B55,U$70=$B55)</formula>
    </cfRule>
  </conditionalFormatting>
  <conditionalFormatting sqref="U55:AA56">
    <cfRule type="expression" dxfId="145" priority="49">
      <formula>INDIRECT(ADDRESS(ROW(),COLUMN()))=TRUNC(INDIRECT(ADDRESS(ROW(),COLUMN())))</formula>
    </cfRule>
  </conditionalFormatting>
  <conditionalFormatting sqref="AB56:AH56">
    <cfRule type="expression" dxfId="144" priority="48">
      <formula>OR(AB$69=$B55,AB$70=$B55)</formula>
    </cfRule>
  </conditionalFormatting>
  <conditionalFormatting sqref="AB55:AH56">
    <cfRule type="expression" dxfId="143" priority="47">
      <formula>INDIRECT(ADDRESS(ROW(),COLUMN()))=TRUNC(INDIRECT(ADDRESS(ROW(),COLUMN())))</formula>
    </cfRule>
  </conditionalFormatting>
  <conditionalFormatting sqref="AI56:AO56">
    <cfRule type="expression" dxfId="142" priority="46">
      <formula>OR(AI$69=$B55,AI$70=$B55)</formula>
    </cfRule>
  </conditionalFormatting>
  <conditionalFormatting sqref="AI55:AO56">
    <cfRule type="expression" dxfId="141" priority="45">
      <formula>INDIRECT(ADDRESS(ROW(),COLUMN()))=TRUNC(INDIRECT(ADDRESS(ROW(),COLUMN())))</formula>
    </cfRule>
  </conditionalFormatting>
  <conditionalFormatting sqref="AP56:AV56">
    <cfRule type="expression" dxfId="140" priority="44">
      <formula>OR(AP$69=$B55,AP$70=$B55)</formula>
    </cfRule>
  </conditionalFormatting>
  <conditionalFormatting sqref="AP55:AV56">
    <cfRule type="expression" dxfId="139" priority="43">
      <formula>INDIRECT(ADDRESS(ROW(),COLUMN()))=TRUNC(INDIRECT(ADDRESS(ROW(),COLUMN())))</formula>
    </cfRule>
  </conditionalFormatting>
  <conditionalFormatting sqref="AW56:AY56">
    <cfRule type="expression" dxfId="138" priority="42">
      <formula>OR(AW$69=$B55,AW$70=$B55)</formula>
    </cfRule>
  </conditionalFormatting>
  <conditionalFormatting sqref="AW55:AY56">
    <cfRule type="expression" dxfId="137" priority="41">
      <formula>INDIRECT(ADDRESS(ROW(),COLUMN()))=TRUNC(INDIRECT(ADDRESS(ROW(),COLUMN())))</formula>
    </cfRule>
  </conditionalFormatting>
  <conditionalFormatting sqref="U59:AA59">
    <cfRule type="expression" dxfId="136" priority="40">
      <formula>OR(U$69=$B58,U$70=$B58)</formula>
    </cfRule>
  </conditionalFormatting>
  <conditionalFormatting sqref="U58:AA59">
    <cfRule type="expression" dxfId="135" priority="39">
      <formula>INDIRECT(ADDRESS(ROW(),COLUMN()))=TRUNC(INDIRECT(ADDRESS(ROW(),COLUMN())))</formula>
    </cfRule>
  </conditionalFormatting>
  <conditionalFormatting sqref="AB59:AH59">
    <cfRule type="expression" dxfId="134" priority="38">
      <formula>OR(AB$69=$B58,AB$70=$B58)</formula>
    </cfRule>
  </conditionalFormatting>
  <conditionalFormatting sqref="AB58:AH59">
    <cfRule type="expression" dxfId="133" priority="37">
      <formula>INDIRECT(ADDRESS(ROW(),COLUMN()))=TRUNC(INDIRECT(ADDRESS(ROW(),COLUMN())))</formula>
    </cfRule>
  </conditionalFormatting>
  <conditionalFormatting sqref="AI59:AO59">
    <cfRule type="expression" dxfId="132" priority="36">
      <formula>OR(AI$69=$B58,AI$70=$B58)</formula>
    </cfRule>
  </conditionalFormatting>
  <conditionalFormatting sqref="AI58:AO59">
    <cfRule type="expression" dxfId="131" priority="35">
      <formula>INDIRECT(ADDRESS(ROW(),COLUMN()))=TRUNC(INDIRECT(ADDRESS(ROW(),COLUMN())))</formula>
    </cfRule>
  </conditionalFormatting>
  <conditionalFormatting sqref="AP59:AV59">
    <cfRule type="expression" dxfId="130" priority="34">
      <formula>OR(AP$69=$B58,AP$70=$B58)</formula>
    </cfRule>
  </conditionalFormatting>
  <conditionalFormatting sqref="AP58:AV59">
    <cfRule type="expression" dxfId="129" priority="33">
      <formula>INDIRECT(ADDRESS(ROW(),COLUMN()))=TRUNC(INDIRECT(ADDRESS(ROW(),COLUMN())))</formula>
    </cfRule>
  </conditionalFormatting>
  <conditionalFormatting sqref="AW59:AY59">
    <cfRule type="expression" dxfId="128" priority="32">
      <formula>OR(AW$69=$B58,AW$70=$B58)</formula>
    </cfRule>
  </conditionalFormatting>
  <conditionalFormatting sqref="AW58:AY59">
    <cfRule type="expression" dxfId="127" priority="31">
      <formula>INDIRECT(ADDRESS(ROW(),COLUMN()))=TRUNC(INDIRECT(ADDRESS(ROW(),COLUMN())))</formula>
    </cfRule>
  </conditionalFormatting>
  <conditionalFormatting sqref="U62:AA62">
    <cfRule type="expression" dxfId="126" priority="30">
      <formula>OR(U$69=$B61,U$70=$B61)</formula>
    </cfRule>
  </conditionalFormatting>
  <conditionalFormatting sqref="U61:AA62">
    <cfRule type="expression" dxfId="125" priority="29">
      <formula>INDIRECT(ADDRESS(ROW(),COLUMN()))=TRUNC(INDIRECT(ADDRESS(ROW(),COLUMN())))</formula>
    </cfRule>
  </conditionalFormatting>
  <conditionalFormatting sqref="AB62:AH62">
    <cfRule type="expression" dxfId="124" priority="28">
      <formula>OR(AB$69=$B61,AB$70=$B61)</formula>
    </cfRule>
  </conditionalFormatting>
  <conditionalFormatting sqref="AB61:AH62">
    <cfRule type="expression" dxfId="123" priority="27">
      <formula>INDIRECT(ADDRESS(ROW(),COLUMN()))=TRUNC(INDIRECT(ADDRESS(ROW(),COLUMN())))</formula>
    </cfRule>
  </conditionalFormatting>
  <conditionalFormatting sqref="AI62:AO62">
    <cfRule type="expression" dxfId="122" priority="26">
      <formula>OR(AI$69=$B61,AI$70=$B61)</formula>
    </cfRule>
  </conditionalFormatting>
  <conditionalFormatting sqref="AI61:AO62">
    <cfRule type="expression" dxfId="121" priority="25">
      <formula>INDIRECT(ADDRESS(ROW(),COLUMN()))=TRUNC(INDIRECT(ADDRESS(ROW(),COLUMN())))</formula>
    </cfRule>
  </conditionalFormatting>
  <conditionalFormatting sqref="AP62:AV62">
    <cfRule type="expression" dxfId="120" priority="24">
      <formula>OR(AP$69=$B61,AP$70=$B61)</formula>
    </cfRule>
  </conditionalFormatting>
  <conditionalFormatting sqref="AP61:AV62">
    <cfRule type="expression" dxfId="119" priority="23">
      <formula>INDIRECT(ADDRESS(ROW(),COLUMN()))=TRUNC(INDIRECT(ADDRESS(ROW(),COLUMN())))</formula>
    </cfRule>
  </conditionalFormatting>
  <conditionalFormatting sqref="AW62:AY62">
    <cfRule type="expression" dxfId="118" priority="22">
      <formula>OR(AW$69=$B61,AW$70=$B61)</formula>
    </cfRule>
  </conditionalFormatting>
  <conditionalFormatting sqref="AW61:AY62">
    <cfRule type="expression" dxfId="117" priority="21">
      <formula>INDIRECT(ADDRESS(ROW(),COLUMN()))=TRUNC(INDIRECT(ADDRESS(ROW(),COLUMN())))</formula>
    </cfRule>
  </conditionalFormatting>
  <conditionalFormatting sqref="U65:AA65">
    <cfRule type="expression" dxfId="116" priority="20">
      <formula>OR(U$69=$B64,U$70=$B64)</formula>
    </cfRule>
  </conditionalFormatting>
  <conditionalFormatting sqref="U64:AA65">
    <cfRule type="expression" dxfId="115" priority="19">
      <formula>INDIRECT(ADDRESS(ROW(),COLUMN()))=TRUNC(INDIRECT(ADDRESS(ROW(),COLUMN())))</formula>
    </cfRule>
  </conditionalFormatting>
  <conditionalFormatting sqref="AB65:AH65">
    <cfRule type="expression" dxfId="114" priority="18">
      <formula>OR(AB$69=$B64,AB$70=$B64)</formula>
    </cfRule>
  </conditionalFormatting>
  <conditionalFormatting sqref="AB64:AH65">
    <cfRule type="expression" dxfId="113" priority="17">
      <formula>INDIRECT(ADDRESS(ROW(),COLUMN()))=TRUNC(INDIRECT(ADDRESS(ROW(),COLUMN())))</formula>
    </cfRule>
  </conditionalFormatting>
  <conditionalFormatting sqref="AI65:AO65">
    <cfRule type="expression" dxfId="112" priority="16">
      <formula>OR(AI$69=$B64,AI$70=$B64)</formula>
    </cfRule>
  </conditionalFormatting>
  <conditionalFormatting sqref="AI64:AO65">
    <cfRule type="expression" dxfId="111" priority="15">
      <formula>INDIRECT(ADDRESS(ROW(),COLUMN()))=TRUNC(INDIRECT(ADDRESS(ROW(),COLUMN())))</formula>
    </cfRule>
  </conditionalFormatting>
  <conditionalFormatting sqref="AP65:AV65">
    <cfRule type="expression" dxfId="110" priority="14">
      <formula>OR(AP$69=$B64,AP$70=$B64)</formula>
    </cfRule>
  </conditionalFormatting>
  <conditionalFormatting sqref="AP64:AV65">
    <cfRule type="expression" dxfId="109" priority="13">
      <formula>INDIRECT(ADDRESS(ROW(),COLUMN()))=TRUNC(INDIRECT(ADDRESS(ROW(),COLUMN())))</formula>
    </cfRule>
  </conditionalFormatting>
  <conditionalFormatting sqref="AW65:AY65">
    <cfRule type="expression" dxfId="108" priority="12">
      <formula>OR(AW$69=$B64,AW$70=$B64)</formula>
    </cfRule>
  </conditionalFormatting>
  <conditionalFormatting sqref="AW64:AY65">
    <cfRule type="expression" dxfId="107" priority="11">
      <formula>INDIRECT(ADDRESS(ROW(),COLUMN()))=TRUNC(INDIRECT(ADDRESS(ROW(),COLUMN())))</formula>
    </cfRule>
  </conditionalFormatting>
  <conditionalFormatting sqref="U68:AA68">
    <cfRule type="expression" dxfId="106" priority="10">
      <formula>OR(U$69=$B67,U$70=$B67)</formula>
    </cfRule>
  </conditionalFormatting>
  <conditionalFormatting sqref="U67:AA68">
    <cfRule type="expression" dxfId="105" priority="9">
      <formula>INDIRECT(ADDRESS(ROW(),COLUMN()))=TRUNC(INDIRECT(ADDRESS(ROW(),COLUMN())))</formula>
    </cfRule>
  </conditionalFormatting>
  <conditionalFormatting sqref="AB68:AH68">
    <cfRule type="expression" dxfId="104" priority="8">
      <formula>OR(AB$69=$B67,AB$70=$B67)</formula>
    </cfRule>
  </conditionalFormatting>
  <conditionalFormatting sqref="AB67:AH68">
    <cfRule type="expression" dxfId="103" priority="7">
      <formula>INDIRECT(ADDRESS(ROW(),COLUMN()))=TRUNC(INDIRECT(ADDRESS(ROW(),COLUMN())))</formula>
    </cfRule>
  </conditionalFormatting>
  <conditionalFormatting sqref="AI68:AO68">
    <cfRule type="expression" dxfId="102" priority="6">
      <formula>OR(AI$69=$B67,AI$70=$B67)</formula>
    </cfRule>
  </conditionalFormatting>
  <conditionalFormatting sqref="AI67:AO68">
    <cfRule type="expression" dxfId="101" priority="5">
      <formula>INDIRECT(ADDRESS(ROW(),COLUMN()))=TRUNC(INDIRECT(ADDRESS(ROW(),COLUMN())))</formula>
    </cfRule>
  </conditionalFormatting>
  <conditionalFormatting sqref="AP68:AV68">
    <cfRule type="expression" dxfId="100" priority="4">
      <formula>OR(AP$69=$B67,AP$70=$B67)</formula>
    </cfRule>
  </conditionalFormatting>
  <conditionalFormatting sqref="AP67:AV68">
    <cfRule type="expression" dxfId="99" priority="3">
      <formula>INDIRECT(ADDRESS(ROW(),COLUMN()))=TRUNC(INDIRECT(ADDRESS(ROW(),COLUMN())))</formula>
    </cfRule>
  </conditionalFormatting>
  <conditionalFormatting sqref="AW68:AY68">
    <cfRule type="expression" dxfId="98" priority="2">
      <formula>OR(AW$69=$B67,AW$70=$B67)</formula>
    </cfRule>
  </conditionalFormatting>
  <conditionalFormatting sqref="AW67:AY68">
    <cfRule type="expression" dxfId="97" priority="1">
      <formula>INDIRECT(ADDRESS(ROW(),COLUMN()))=TRUNC(INDIRECT(ADDRESS(ROW(),COLUMN())))</formula>
    </cfRule>
  </conditionalFormatting>
  <dataValidations count="9">
    <dataValidation type="list" allowBlank="1" showInputMessage="1" showErrorMessage="1" sqref="BC4:BF4">
      <formula1>"予定,実績,予定・実績"</formula1>
    </dataValidation>
    <dataValidation type="list" allowBlank="1" showInputMessage="1" showErrorMessage="1" sqref="AD3:AD4">
      <formula1>#REF!</formula1>
    </dataValidation>
    <dataValidation type="decimal" allowBlank="1" showInputMessage="1" showErrorMessage="1" error="入力可能範囲　32～40" sqref="AY6:AZ6">
      <formula1>32</formula1>
      <formula2>40</formula2>
    </dataValidation>
    <dataValidation type="list" allowBlank="1" showInputMessage="1" showErrorMessage="1" sqref="BC3:BF3">
      <formula1>"４週,暦月"</formula1>
    </dataValidation>
    <dataValidation type="list" allowBlank="1" showInputMessage="1" sqref="C21:E68">
      <formula1>職種</formula1>
    </dataValidation>
    <dataValidation type="list" allowBlank="1" showInputMessage="1" sqref="H21:H68">
      <formula1>"A, B, C, D"</formula1>
    </dataValidation>
    <dataValidation type="list" errorStyle="warning" allowBlank="1" showInputMessage="1" error="リストにない場合のみ、入力してください。" sqref="I21:L68">
      <formula1>INDIRECT(C21)</formula1>
    </dataValidation>
    <dataValidation type="list" allowBlank="1" showInputMessage="1" sqref="U21:AY21 U24:AY24 U27:AY27 U30:AY30 U33:AY33 U36:AY36 U39:AY39 U42:AY42 U45:AY45 U48:AY48 U51:AY51 U54:AY54 U57:AY57 U60:AY60 U63:AY63 U66:AY66">
      <formula1>シフト記号表</formula1>
    </dataValidation>
    <dataValidation allowBlank="1" showInputMessage="1" showErrorMessage="1" error="入力可能範囲　32～40" sqref="BC10"/>
  </dataValidations>
  <printOptions horizontalCentered="1"/>
  <pageMargins left="0.15748031496062992" right="0.15748031496062992" top="0.39370078740157483" bottom="0.15748031496062992" header="0.15748031496062992" footer="0.15748031496062992"/>
  <pageSetup paperSize="9" scale="40" fitToHeight="0" orientation="landscape" r:id="rId1"/>
  <rowBreaks count="1" manualBreakCount="1">
    <brk id="75" max="16383" man="1"/>
  </rowBreaks>
  <extLst>
    <ext xmlns:x14="http://schemas.microsoft.com/office/spreadsheetml/2009/9/main" uri="{CCE6A557-97BC-4b89-ADB6-D9C93CAAB3DF}">
      <x14:dataValidations xmlns:xm="http://schemas.microsoft.com/office/excel/2006/main" count="1">
        <x14:dataValidation type="list" allowBlank="1" showInputMessage="1">
          <x14:formula1>
            <xm:f>プルダウン・リスト!$C$4:$C$10</xm:f>
          </x14:formula1>
          <xm:sqref>AR1:BG1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B52"/>
  <sheetViews>
    <sheetView zoomScaleNormal="100" workbookViewId="0"/>
  </sheetViews>
  <sheetFormatPr defaultRowHeight="25.5"/>
  <cols>
    <col min="1" max="1" width="1.625" style="145" customWidth="1"/>
    <col min="2" max="2" width="5.625" style="144" customWidth="1"/>
    <col min="3" max="3" width="10.625" style="144" customWidth="1"/>
    <col min="4" max="4" width="10.625" style="144" hidden="1" customWidth="1"/>
    <col min="5" max="5" width="3.375" style="144" bestFit="1" customWidth="1"/>
    <col min="6" max="6" width="15.625" style="145" customWidth="1"/>
    <col min="7" max="7" width="3.375" style="145" bestFit="1" customWidth="1"/>
    <col min="8" max="8" width="15.625" style="145" customWidth="1"/>
    <col min="9" max="9" width="3.375" style="145" bestFit="1" customWidth="1"/>
    <col min="10" max="10" width="15.625" style="144" customWidth="1"/>
    <col min="11" max="11" width="3.375" style="145" bestFit="1" customWidth="1"/>
    <col min="12" max="12" width="15.625" style="145" customWidth="1"/>
    <col min="13" max="13" width="5" style="145" customWidth="1"/>
    <col min="14" max="14" width="15.625" style="145" customWidth="1"/>
    <col min="15" max="15" width="3.375" style="145" customWidth="1"/>
    <col min="16" max="16" width="15.625" style="145" customWidth="1"/>
    <col min="17" max="17" width="3.375" style="145" customWidth="1"/>
    <col min="18" max="18" width="15.625" style="145" customWidth="1"/>
    <col min="19" max="19" width="3.375" style="145" customWidth="1"/>
    <col min="20" max="20" width="15.625" style="145" customWidth="1"/>
    <col min="21" max="21" width="3.375" style="145" customWidth="1"/>
    <col min="22" max="22" width="15.625" style="145" customWidth="1"/>
    <col min="23" max="23" width="3.375" style="145" customWidth="1"/>
    <col min="24" max="24" width="15.625" style="145" customWidth="1"/>
    <col min="25" max="25" width="3.375" style="145" customWidth="1"/>
    <col min="26" max="26" width="15.625" style="145" customWidth="1"/>
    <col min="27" max="27" width="3.375" style="145" customWidth="1"/>
    <col min="28" max="28" width="50.625" style="145" customWidth="1"/>
    <col min="29" max="16384" width="9" style="145"/>
  </cols>
  <sheetData>
    <row r="1" spans="2:28">
      <c r="B1" s="143" t="s">
        <v>32</v>
      </c>
    </row>
    <row r="2" spans="2:28">
      <c r="B2" s="146" t="s">
        <v>33</v>
      </c>
      <c r="F2" s="147"/>
      <c r="G2" s="148"/>
      <c r="H2" s="148"/>
      <c r="I2" s="148"/>
      <c r="J2" s="149"/>
      <c r="K2" s="148"/>
      <c r="L2" s="148"/>
    </row>
    <row r="3" spans="2:28">
      <c r="B3" s="147" t="s">
        <v>139</v>
      </c>
      <c r="F3" s="149" t="s">
        <v>140</v>
      </c>
      <c r="G3" s="148"/>
      <c r="H3" s="148"/>
      <c r="I3" s="148"/>
      <c r="J3" s="149"/>
      <c r="K3" s="148"/>
      <c r="L3" s="148"/>
    </row>
    <row r="4" spans="2:28">
      <c r="B4" s="146"/>
      <c r="F4" s="763" t="s">
        <v>34</v>
      </c>
      <c r="G4" s="763"/>
      <c r="H4" s="763"/>
      <c r="I4" s="763"/>
      <c r="J4" s="763"/>
      <c r="K4" s="763"/>
      <c r="L4" s="763"/>
      <c r="N4" s="763" t="s">
        <v>65</v>
      </c>
      <c r="O4" s="763"/>
      <c r="P4" s="763"/>
      <c r="R4" s="763" t="s">
        <v>64</v>
      </c>
      <c r="S4" s="763"/>
      <c r="T4" s="763"/>
      <c r="U4" s="763"/>
      <c r="V4" s="763"/>
      <c r="W4" s="763"/>
      <c r="X4" s="763"/>
      <c r="Z4" s="163" t="s">
        <v>74</v>
      </c>
      <c r="AB4" s="763" t="s">
        <v>171</v>
      </c>
    </row>
    <row r="5" spans="2:28">
      <c r="B5" s="144" t="s">
        <v>20</v>
      </c>
      <c r="C5" s="144" t="s">
        <v>4</v>
      </c>
      <c r="F5" s="144" t="s">
        <v>167</v>
      </c>
      <c r="G5" s="144"/>
      <c r="H5" s="144" t="s">
        <v>168</v>
      </c>
      <c r="J5" s="144" t="s">
        <v>35</v>
      </c>
      <c r="L5" s="144" t="s">
        <v>34</v>
      </c>
      <c r="N5" s="144" t="s">
        <v>169</v>
      </c>
      <c r="P5" s="144" t="s">
        <v>170</v>
      </c>
      <c r="R5" s="144" t="s">
        <v>169</v>
      </c>
      <c r="T5" s="144" t="s">
        <v>170</v>
      </c>
      <c r="V5" s="144" t="s">
        <v>35</v>
      </c>
      <c r="X5" s="144" t="s">
        <v>34</v>
      </c>
      <c r="Z5" s="164" t="s">
        <v>75</v>
      </c>
      <c r="AB5" s="763"/>
    </row>
    <row r="6" spans="2:28">
      <c r="B6" s="150">
        <v>1</v>
      </c>
      <c r="C6" s="151" t="s">
        <v>38</v>
      </c>
      <c r="D6" s="166" t="str">
        <f>C6</f>
        <v>a</v>
      </c>
      <c r="E6" s="150" t="s">
        <v>16</v>
      </c>
      <c r="F6" s="152"/>
      <c r="G6" s="150" t="s">
        <v>17</v>
      </c>
      <c r="H6" s="152"/>
      <c r="I6" s="153" t="s">
        <v>37</v>
      </c>
      <c r="J6" s="152">
        <v>0</v>
      </c>
      <c r="K6" s="154" t="s">
        <v>2</v>
      </c>
      <c r="L6" s="157" t="str">
        <f>IF(OR(F6="",H6=""),"",(H6+IF(F6&gt;H6,1,0)-F6-J6)*24)</f>
        <v/>
      </c>
      <c r="N6" s="152">
        <v>0.29166666666666669</v>
      </c>
      <c r="O6" s="144" t="s">
        <v>17</v>
      </c>
      <c r="P6" s="152">
        <v>0.83333333333333337</v>
      </c>
      <c r="R6" s="158" t="str">
        <f t="shared" ref="R6:R22" si="0">IF(F6="","",IF(F6&lt;N6,N6,IF(F6&gt;=P6,"",F6)))</f>
        <v/>
      </c>
      <c r="S6" s="144" t="s">
        <v>17</v>
      </c>
      <c r="T6" s="158" t="str">
        <f t="shared" ref="T6:T22" si="1">IF(H6="","",IF(H6&gt;F6,IF(H6&lt;P6,H6,P6),P6))</f>
        <v/>
      </c>
      <c r="U6" s="156" t="s">
        <v>37</v>
      </c>
      <c r="V6" s="152">
        <v>0</v>
      </c>
      <c r="W6" s="145" t="s">
        <v>2</v>
      </c>
      <c r="X6" s="157" t="str">
        <f>IF(R6="","",IF((T6+IF(R6&gt;T6,1,0)-R6-V6)*24=0,"",(T6+IF(R6&gt;T6,1,0)-R6-V6)*24))</f>
        <v/>
      </c>
      <c r="Z6" s="157" t="str">
        <f>IF(X6="",L6,IF(OR(L6-X6=0,L6-X6&lt;0),"-",L6-X6))</f>
        <v/>
      </c>
      <c r="AB6" s="165"/>
    </row>
    <row r="7" spans="2:28">
      <c r="B7" s="150">
        <v>2</v>
      </c>
      <c r="C7" s="151" t="s">
        <v>39</v>
      </c>
      <c r="D7" s="166" t="str">
        <f t="shared" ref="D7:D38" si="2">C7</f>
        <v>b</v>
      </c>
      <c r="E7" s="150" t="s">
        <v>16</v>
      </c>
      <c r="F7" s="152"/>
      <c r="G7" s="150" t="s">
        <v>17</v>
      </c>
      <c r="H7" s="152"/>
      <c r="I7" s="153" t="s">
        <v>37</v>
      </c>
      <c r="J7" s="152">
        <v>0</v>
      </c>
      <c r="K7" s="154" t="s">
        <v>2</v>
      </c>
      <c r="L7" s="157" t="str">
        <f>IF(OR(F7="",H7=""),"",(H7+IF(F7&gt;H7,1,0)-F7-J7)*24)</f>
        <v/>
      </c>
      <c r="N7" s="155">
        <f>$N$6</f>
        <v>0.29166666666666669</v>
      </c>
      <c r="O7" s="144" t="s">
        <v>17</v>
      </c>
      <c r="P7" s="155">
        <f>$P$6</f>
        <v>0.83333333333333337</v>
      </c>
      <c r="R7" s="158" t="str">
        <f t="shared" si="0"/>
        <v/>
      </c>
      <c r="S7" s="144" t="s">
        <v>17</v>
      </c>
      <c r="T7" s="158" t="str">
        <f t="shared" si="1"/>
        <v/>
      </c>
      <c r="U7" s="156" t="s">
        <v>37</v>
      </c>
      <c r="V7" s="152">
        <v>0</v>
      </c>
      <c r="W7" s="145" t="s">
        <v>2</v>
      </c>
      <c r="X7" s="157" t="str">
        <f>IF(R7="","",IF((T7+IF(R7&gt;T7,1,0)-R7-V7)*24=0,"",(T7+IF(R7&gt;T7,1,0)-R7-V7)*24))</f>
        <v/>
      </c>
      <c r="Z7" s="157" t="str">
        <f>IF(X7="",L7,IF(OR(L7-X7=0,L7-X7&lt;0),"-",L7-X7))</f>
        <v/>
      </c>
      <c r="AB7" s="165"/>
    </row>
    <row r="8" spans="2:28">
      <c r="B8" s="150">
        <v>3</v>
      </c>
      <c r="C8" s="151" t="s">
        <v>40</v>
      </c>
      <c r="D8" s="166" t="str">
        <f t="shared" si="2"/>
        <v>c</v>
      </c>
      <c r="E8" s="150" t="s">
        <v>16</v>
      </c>
      <c r="F8" s="152"/>
      <c r="G8" s="150" t="s">
        <v>17</v>
      </c>
      <c r="H8" s="152"/>
      <c r="I8" s="153" t="s">
        <v>37</v>
      </c>
      <c r="J8" s="152">
        <v>0</v>
      </c>
      <c r="K8" s="154" t="s">
        <v>2</v>
      </c>
      <c r="L8" s="157" t="str">
        <f>IF(OR(F8="",H8=""),"",(H8+IF(F8&gt;H8,1,0)-F8-J8)*24)</f>
        <v/>
      </c>
      <c r="N8" s="155">
        <f t="shared" ref="N8:N22" si="3">$N$6</f>
        <v>0.29166666666666669</v>
      </c>
      <c r="O8" s="144" t="s">
        <v>17</v>
      </c>
      <c r="P8" s="155">
        <f t="shared" ref="P8:P22" si="4">$P$6</f>
        <v>0.83333333333333337</v>
      </c>
      <c r="R8" s="158" t="str">
        <f t="shared" si="0"/>
        <v/>
      </c>
      <c r="S8" s="144" t="s">
        <v>17</v>
      </c>
      <c r="T8" s="158" t="str">
        <f t="shared" si="1"/>
        <v/>
      </c>
      <c r="U8" s="156" t="s">
        <v>37</v>
      </c>
      <c r="V8" s="152">
        <v>0</v>
      </c>
      <c r="W8" s="145" t="s">
        <v>2</v>
      </c>
      <c r="X8" s="157" t="str">
        <f>IF(R8="","",IF((T8+IF(R8&gt;T8,1,0)-R8-V8)*24=0,"",(T8+IF(R8&gt;T8,1,0)-R8-V8)*24))</f>
        <v/>
      </c>
      <c r="Z8" s="157" t="str">
        <f>IF(X8="",L8,IF(OR(L8-X8=0,L8-X8&lt;0),"-",L8-X8))</f>
        <v/>
      </c>
      <c r="AB8" s="165"/>
    </row>
    <row r="9" spans="2:28">
      <c r="B9" s="150">
        <v>4</v>
      </c>
      <c r="C9" s="151" t="s">
        <v>41</v>
      </c>
      <c r="D9" s="166" t="str">
        <f t="shared" si="2"/>
        <v>d</v>
      </c>
      <c r="E9" s="150" t="s">
        <v>16</v>
      </c>
      <c r="F9" s="152"/>
      <c r="G9" s="150" t="s">
        <v>17</v>
      </c>
      <c r="H9" s="152"/>
      <c r="I9" s="153" t="s">
        <v>37</v>
      </c>
      <c r="J9" s="152">
        <v>0</v>
      </c>
      <c r="K9" s="154" t="s">
        <v>2</v>
      </c>
      <c r="L9" s="157" t="str">
        <f>IF(OR(F9="",H9=""),"",(H9+IF(F9&gt;H9,1,0)-F9-J9)*24)</f>
        <v/>
      </c>
      <c r="N9" s="155">
        <f t="shared" si="3"/>
        <v>0.29166666666666669</v>
      </c>
      <c r="O9" s="144" t="s">
        <v>17</v>
      </c>
      <c r="P9" s="155">
        <f t="shared" si="4"/>
        <v>0.83333333333333337</v>
      </c>
      <c r="R9" s="158" t="str">
        <f t="shared" si="0"/>
        <v/>
      </c>
      <c r="S9" s="144" t="s">
        <v>17</v>
      </c>
      <c r="T9" s="158" t="str">
        <f t="shared" si="1"/>
        <v/>
      </c>
      <c r="U9" s="156" t="s">
        <v>37</v>
      </c>
      <c r="V9" s="152">
        <v>0</v>
      </c>
      <c r="W9" s="145" t="s">
        <v>2</v>
      </c>
      <c r="X9" s="157" t="str">
        <f>IF(R9="","",IF((T9+IF(R9&gt;T9,1,0)-R9-V9)*24=0,"",(T9+IF(R9&gt;T9,1,0)-R9-V9)*24))</f>
        <v/>
      </c>
      <c r="Z9" s="157" t="str">
        <f>IF(X9="",L9,IF(OR(L9-X9=0,L9-X9&lt;0),"-",L9-X9))</f>
        <v/>
      </c>
      <c r="AB9" s="165"/>
    </row>
    <row r="10" spans="2:28">
      <c r="B10" s="150">
        <v>5</v>
      </c>
      <c r="C10" s="151" t="s">
        <v>42</v>
      </c>
      <c r="D10" s="166" t="str">
        <f t="shared" si="2"/>
        <v>e</v>
      </c>
      <c r="E10" s="150" t="s">
        <v>16</v>
      </c>
      <c r="F10" s="152"/>
      <c r="G10" s="150" t="s">
        <v>17</v>
      </c>
      <c r="H10" s="152"/>
      <c r="I10" s="153" t="s">
        <v>37</v>
      </c>
      <c r="J10" s="152">
        <v>0</v>
      </c>
      <c r="K10" s="154" t="s">
        <v>2</v>
      </c>
      <c r="L10" s="157" t="str">
        <f t="shared" ref="L10:L22" si="5">IF(OR(F10="",H10=""),"",(H10+IF(F10&gt;H10,1,0)-F10-J10)*24)</f>
        <v/>
      </c>
      <c r="N10" s="155">
        <f t="shared" si="3"/>
        <v>0.29166666666666669</v>
      </c>
      <c r="O10" s="144" t="s">
        <v>17</v>
      </c>
      <c r="P10" s="155">
        <f t="shared" si="4"/>
        <v>0.83333333333333337</v>
      </c>
      <c r="R10" s="158" t="str">
        <f t="shared" si="0"/>
        <v/>
      </c>
      <c r="S10" s="144" t="s">
        <v>17</v>
      </c>
      <c r="T10" s="158" t="str">
        <f t="shared" si="1"/>
        <v/>
      </c>
      <c r="U10" s="156" t="s">
        <v>37</v>
      </c>
      <c r="V10" s="152">
        <v>0</v>
      </c>
      <c r="W10" s="145" t="s">
        <v>2</v>
      </c>
      <c r="X10" s="157" t="str">
        <f t="shared" ref="X10:X22" si="6">IF(R10="","",IF((T10+IF(R10&gt;T10,1,0)-R10-V10)*24=0,"",(T10+IF(R10&gt;T10,1,0)-R10-V10)*24))</f>
        <v/>
      </c>
      <c r="Z10" s="157" t="str">
        <f t="shared" ref="Z10:Z22" si="7">IF(X10="",L10,IF(OR(L10-X10=0,L10-X10&lt;0),"-",L10-X10))</f>
        <v/>
      </c>
      <c r="AB10" s="165"/>
    </row>
    <row r="11" spans="2:28">
      <c r="B11" s="150">
        <v>6</v>
      </c>
      <c r="C11" s="151" t="s">
        <v>43</v>
      </c>
      <c r="D11" s="166" t="str">
        <f t="shared" si="2"/>
        <v>f</v>
      </c>
      <c r="E11" s="150" t="s">
        <v>16</v>
      </c>
      <c r="F11" s="152"/>
      <c r="G11" s="150" t="s">
        <v>17</v>
      </c>
      <c r="H11" s="152"/>
      <c r="I11" s="153" t="s">
        <v>37</v>
      </c>
      <c r="J11" s="152">
        <v>0</v>
      </c>
      <c r="K11" s="154" t="s">
        <v>2</v>
      </c>
      <c r="L11" s="157" t="str">
        <f t="shared" si="5"/>
        <v/>
      </c>
      <c r="N11" s="155">
        <f t="shared" si="3"/>
        <v>0.29166666666666669</v>
      </c>
      <c r="O11" s="144" t="s">
        <v>17</v>
      </c>
      <c r="P11" s="155">
        <f t="shared" si="4"/>
        <v>0.83333333333333337</v>
      </c>
      <c r="R11" s="158" t="str">
        <f t="shared" si="0"/>
        <v/>
      </c>
      <c r="S11" s="144" t="s">
        <v>17</v>
      </c>
      <c r="T11" s="158" t="str">
        <f t="shared" si="1"/>
        <v/>
      </c>
      <c r="U11" s="156" t="s">
        <v>37</v>
      </c>
      <c r="V11" s="152">
        <v>0</v>
      </c>
      <c r="W11" s="145" t="s">
        <v>2</v>
      </c>
      <c r="X11" s="157" t="str">
        <f t="shared" si="6"/>
        <v/>
      </c>
      <c r="Z11" s="157" t="str">
        <f t="shared" si="7"/>
        <v/>
      </c>
      <c r="AB11" s="165"/>
    </row>
    <row r="12" spans="2:28">
      <c r="B12" s="150">
        <v>7</v>
      </c>
      <c r="C12" s="151" t="s">
        <v>44</v>
      </c>
      <c r="D12" s="166" t="str">
        <f t="shared" si="2"/>
        <v>g</v>
      </c>
      <c r="E12" s="150" t="s">
        <v>16</v>
      </c>
      <c r="F12" s="152"/>
      <c r="G12" s="150" t="s">
        <v>17</v>
      </c>
      <c r="H12" s="152"/>
      <c r="I12" s="153" t="s">
        <v>37</v>
      </c>
      <c r="J12" s="152">
        <v>0</v>
      </c>
      <c r="K12" s="154" t="s">
        <v>2</v>
      </c>
      <c r="L12" s="157" t="str">
        <f t="shared" si="5"/>
        <v/>
      </c>
      <c r="N12" s="155">
        <f t="shared" si="3"/>
        <v>0.29166666666666669</v>
      </c>
      <c r="O12" s="144" t="s">
        <v>17</v>
      </c>
      <c r="P12" s="155">
        <f t="shared" si="4"/>
        <v>0.83333333333333337</v>
      </c>
      <c r="R12" s="158" t="str">
        <f t="shared" si="0"/>
        <v/>
      </c>
      <c r="S12" s="144" t="s">
        <v>17</v>
      </c>
      <c r="T12" s="158" t="str">
        <f t="shared" si="1"/>
        <v/>
      </c>
      <c r="U12" s="156" t="s">
        <v>37</v>
      </c>
      <c r="V12" s="152">
        <v>0</v>
      </c>
      <c r="W12" s="145" t="s">
        <v>2</v>
      </c>
      <c r="X12" s="157" t="str">
        <f t="shared" si="6"/>
        <v/>
      </c>
      <c r="Z12" s="157" t="str">
        <f t="shared" si="7"/>
        <v/>
      </c>
      <c r="AB12" s="165"/>
    </row>
    <row r="13" spans="2:28">
      <c r="B13" s="150">
        <v>8</v>
      </c>
      <c r="C13" s="151" t="s">
        <v>45</v>
      </c>
      <c r="D13" s="166" t="str">
        <f t="shared" si="2"/>
        <v>h</v>
      </c>
      <c r="E13" s="150" t="s">
        <v>16</v>
      </c>
      <c r="F13" s="152"/>
      <c r="G13" s="150" t="s">
        <v>17</v>
      </c>
      <c r="H13" s="152"/>
      <c r="I13" s="153" t="s">
        <v>37</v>
      </c>
      <c r="J13" s="152">
        <v>0</v>
      </c>
      <c r="K13" s="154" t="s">
        <v>2</v>
      </c>
      <c r="L13" s="157" t="str">
        <f t="shared" si="5"/>
        <v/>
      </c>
      <c r="N13" s="155">
        <f t="shared" si="3"/>
        <v>0.29166666666666669</v>
      </c>
      <c r="O13" s="144" t="s">
        <v>17</v>
      </c>
      <c r="P13" s="155">
        <f t="shared" si="4"/>
        <v>0.83333333333333337</v>
      </c>
      <c r="R13" s="158" t="str">
        <f t="shared" si="0"/>
        <v/>
      </c>
      <c r="S13" s="144" t="s">
        <v>17</v>
      </c>
      <c r="T13" s="158" t="str">
        <f t="shared" si="1"/>
        <v/>
      </c>
      <c r="U13" s="156" t="s">
        <v>37</v>
      </c>
      <c r="V13" s="152">
        <v>0</v>
      </c>
      <c r="W13" s="145" t="s">
        <v>2</v>
      </c>
      <c r="X13" s="157" t="str">
        <f t="shared" si="6"/>
        <v/>
      </c>
      <c r="Z13" s="157" t="str">
        <f t="shared" si="7"/>
        <v/>
      </c>
      <c r="AB13" s="165"/>
    </row>
    <row r="14" spans="2:28">
      <c r="B14" s="150">
        <v>9</v>
      </c>
      <c r="C14" s="151" t="s">
        <v>46</v>
      </c>
      <c r="D14" s="166" t="str">
        <f t="shared" si="2"/>
        <v>i</v>
      </c>
      <c r="E14" s="150" t="s">
        <v>16</v>
      </c>
      <c r="F14" s="152"/>
      <c r="G14" s="150" t="s">
        <v>17</v>
      </c>
      <c r="H14" s="152"/>
      <c r="I14" s="153" t="s">
        <v>37</v>
      </c>
      <c r="J14" s="152">
        <v>0</v>
      </c>
      <c r="K14" s="154" t="s">
        <v>2</v>
      </c>
      <c r="L14" s="157" t="str">
        <f t="shared" si="5"/>
        <v/>
      </c>
      <c r="N14" s="155">
        <f t="shared" si="3"/>
        <v>0.29166666666666669</v>
      </c>
      <c r="O14" s="144" t="s">
        <v>17</v>
      </c>
      <c r="P14" s="155">
        <f t="shared" si="4"/>
        <v>0.83333333333333337</v>
      </c>
      <c r="R14" s="158" t="str">
        <f t="shared" si="0"/>
        <v/>
      </c>
      <c r="S14" s="144" t="s">
        <v>17</v>
      </c>
      <c r="T14" s="158" t="str">
        <f t="shared" si="1"/>
        <v/>
      </c>
      <c r="U14" s="156" t="s">
        <v>37</v>
      </c>
      <c r="V14" s="152">
        <v>0</v>
      </c>
      <c r="W14" s="145" t="s">
        <v>2</v>
      </c>
      <c r="X14" s="157" t="str">
        <f t="shared" si="6"/>
        <v/>
      </c>
      <c r="Z14" s="157" t="str">
        <f t="shared" si="7"/>
        <v/>
      </c>
      <c r="AB14" s="165"/>
    </row>
    <row r="15" spans="2:28">
      <c r="B15" s="150">
        <v>10</v>
      </c>
      <c r="C15" s="151" t="s">
        <v>47</v>
      </c>
      <c r="D15" s="166" t="str">
        <f t="shared" si="2"/>
        <v>j</v>
      </c>
      <c r="E15" s="150" t="s">
        <v>16</v>
      </c>
      <c r="F15" s="152"/>
      <c r="G15" s="150" t="s">
        <v>17</v>
      </c>
      <c r="H15" s="152"/>
      <c r="I15" s="153" t="s">
        <v>37</v>
      </c>
      <c r="J15" s="152">
        <v>0</v>
      </c>
      <c r="K15" s="154" t="s">
        <v>2</v>
      </c>
      <c r="L15" s="157" t="str">
        <f t="shared" si="5"/>
        <v/>
      </c>
      <c r="N15" s="155">
        <f t="shared" si="3"/>
        <v>0.29166666666666669</v>
      </c>
      <c r="O15" s="144" t="s">
        <v>17</v>
      </c>
      <c r="P15" s="155">
        <f t="shared" si="4"/>
        <v>0.83333333333333337</v>
      </c>
      <c r="R15" s="158" t="str">
        <f t="shared" si="0"/>
        <v/>
      </c>
      <c r="S15" s="144" t="s">
        <v>17</v>
      </c>
      <c r="T15" s="158" t="str">
        <f t="shared" si="1"/>
        <v/>
      </c>
      <c r="U15" s="156" t="s">
        <v>37</v>
      </c>
      <c r="V15" s="152">
        <v>0</v>
      </c>
      <c r="W15" s="145" t="s">
        <v>2</v>
      </c>
      <c r="X15" s="157" t="str">
        <f t="shared" si="6"/>
        <v/>
      </c>
      <c r="Z15" s="157" t="str">
        <f t="shared" si="7"/>
        <v/>
      </c>
      <c r="AB15" s="165"/>
    </row>
    <row r="16" spans="2:28">
      <c r="B16" s="150">
        <v>11</v>
      </c>
      <c r="C16" s="151" t="s">
        <v>48</v>
      </c>
      <c r="D16" s="166" t="str">
        <f t="shared" si="2"/>
        <v>k</v>
      </c>
      <c r="E16" s="150" t="s">
        <v>16</v>
      </c>
      <c r="F16" s="152"/>
      <c r="G16" s="150" t="s">
        <v>17</v>
      </c>
      <c r="H16" s="152"/>
      <c r="I16" s="153" t="s">
        <v>37</v>
      </c>
      <c r="J16" s="152">
        <v>0</v>
      </c>
      <c r="K16" s="154" t="s">
        <v>2</v>
      </c>
      <c r="L16" s="157" t="str">
        <f t="shared" si="5"/>
        <v/>
      </c>
      <c r="N16" s="155">
        <f t="shared" si="3"/>
        <v>0.29166666666666669</v>
      </c>
      <c r="O16" s="144" t="s">
        <v>17</v>
      </c>
      <c r="P16" s="155">
        <f t="shared" si="4"/>
        <v>0.83333333333333337</v>
      </c>
      <c r="R16" s="158" t="str">
        <f t="shared" si="0"/>
        <v/>
      </c>
      <c r="S16" s="144" t="s">
        <v>17</v>
      </c>
      <c r="T16" s="158" t="str">
        <f t="shared" si="1"/>
        <v/>
      </c>
      <c r="U16" s="156" t="s">
        <v>37</v>
      </c>
      <c r="V16" s="152">
        <v>0</v>
      </c>
      <c r="W16" s="145" t="s">
        <v>2</v>
      </c>
      <c r="X16" s="157" t="str">
        <f t="shared" si="6"/>
        <v/>
      </c>
      <c r="Z16" s="157" t="str">
        <f t="shared" si="7"/>
        <v/>
      </c>
      <c r="AB16" s="165"/>
    </row>
    <row r="17" spans="2:28">
      <c r="B17" s="150">
        <v>12</v>
      </c>
      <c r="C17" s="151" t="s">
        <v>49</v>
      </c>
      <c r="D17" s="166" t="str">
        <f t="shared" si="2"/>
        <v>l</v>
      </c>
      <c r="E17" s="150" t="s">
        <v>16</v>
      </c>
      <c r="F17" s="152"/>
      <c r="G17" s="150" t="s">
        <v>17</v>
      </c>
      <c r="H17" s="152"/>
      <c r="I17" s="153" t="s">
        <v>37</v>
      </c>
      <c r="J17" s="152">
        <v>0</v>
      </c>
      <c r="K17" s="154" t="s">
        <v>2</v>
      </c>
      <c r="L17" s="157" t="str">
        <f t="shared" si="5"/>
        <v/>
      </c>
      <c r="N17" s="155">
        <f t="shared" si="3"/>
        <v>0.29166666666666669</v>
      </c>
      <c r="O17" s="144" t="s">
        <v>17</v>
      </c>
      <c r="P17" s="155">
        <f t="shared" si="4"/>
        <v>0.83333333333333337</v>
      </c>
      <c r="R17" s="158" t="str">
        <f t="shared" si="0"/>
        <v/>
      </c>
      <c r="S17" s="144" t="s">
        <v>17</v>
      </c>
      <c r="T17" s="158" t="str">
        <f t="shared" si="1"/>
        <v/>
      </c>
      <c r="U17" s="156" t="s">
        <v>37</v>
      </c>
      <c r="V17" s="152">
        <v>0</v>
      </c>
      <c r="W17" s="145" t="s">
        <v>2</v>
      </c>
      <c r="X17" s="157" t="str">
        <f t="shared" si="6"/>
        <v/>
      </c>
      <c r="Z17" s="157" t="str">
        <f t="shared" si="7"/>
        <v/>
      </c>
      <c r="AB17" s="165"/>
    </row>
    <row r="18" spans="2:28">
      <c r="B18" s="150">
        <v>13</v>
      </c>
      <c r="C18" s="151" t="s">
        <v>50</v>
      </c>
      <c r="D18" s="166" t="str">
        <f t="shared" si="2"/>
        <v>m</v>
      </c>
      <c r="E18" s="150" t="s">
        <v>16</v>
      </c>
      <c r="F18" s="152"/>
      <c r="G18" s="150" t="s">
        <v>17</v>
      </c>
      <c r="H18" s="152"/>
      <c r="I18" s="153" t="s">
        <v>37</v>
      </c>
      <c r="J18" s="152">
        <v>0</v>
      </c>
      <c r="K18" s="154" t="s">
        <v>2</v>
      </c>
      <c r="L18" s="157" t="str">
        <f t="shared" si="5"/>
        <v/>
      </c>
      <c r="N18" s="155">
        <f t="shared" si="3"/>
        <v>0.29166666666666669</v>
      </c>
      <c r="O18" s="144" t="s">
        <v>17</v>
      </c>
      <c r="P18" s="155">
        <f t="shared" si="4"/>
        <v>0.83333333333333337</v>
      </c>
      <c r="R18" s="158" t="str">
        <f t="shared" si="0"/>
        <v/>
      </c>
      <c r="S18" s="144" t="s">
        <v>17</v>
      </c>
      <c r="T18" s="158" t="str">
        <f t="shared" si="1"/>
        <v/>
      </c>
      <c r="U18" s="156" t="s">
        <v>37</v>
      </c>
      <c r="V18" s="152">
        <v>0</v>
      </c>
      <c r="W18" s="145" t="s">
        <v>2</v>
      </c>
      <c r="X18" s="157" t="str">
        <f t="shared" si="6"/>
        <v/>
      </c>
      <c r="Z18" s="157" t="str">
        <f t="shared" si="7"/>
        <v/>
      </c>
      <c r="AB18" s="165"/>
    </row>
    <row r="19" spans="2:28">
      <c r="B19" s="150">
        <v>14</v>
      </c>
      <c r="C19" s="151" t="s">
        <v>51</v>
      </c>
      <c r="D19" s="166" t="str">
        <f t="shared" si="2"/>
        <v>n</v>
      </c>
      <c r="E19" s="150" t="s">
        <v>16</v>
      </c>
      <c r="F19" s="152"/>
      <c r="G19" s="150" t="s">
        <v>17</v>
      </c>
      <c r="H19" s="152"/>
      <c r="I19" s="153" t="s">
        <v>37</v>
      </c>
      <c r="J19" s="152">
        <v>0</v>
      </c>
      <c r="K19" s="154" t="s">
        <v>2</v>
      </c>
      <c r="L19" s="157" t="str">
        <f t="shared" si="5"/>
        <v/>
      </c>
      <c r="N19" s="155">
        <f t="shared" si="3"/>
        <v>0.29166666666666669</v>
      </c>
      <c r="O19" s="144" t="s">
        <v>17</v>
      </c>
      <c r="P19" s="155">
        <f t="shared" si="4"/>
        <v>0.83333333333333337</v>
      </c>
      <c r="R19" s="158" t="str">
        <f t="shared" si="0"/>
        <v/>
      </c>
      <c r="S19" s="144" t="s">
        <v>17</v>
      </c>
      <c r="T19" s="158" t="str">
        <f t="shared" si="1"/>
        <v/>
      </c>
      <c r="U19" s="156" t="s">
        <v>37</v>
      </c>
      <c r="V19" s="152">
        <v>0</v>
      </c>
      <c r="W19" s="145" t="s">
        <v>2</v>
      </c>
      <c r="X19" s="157" t="str">
        <f t="shared" si="6"/>
        <v/>
      </c>
      <c r="Z19" s="157" t="str">
        <f t="shared" si="7"/>
        <v/>
      </c>
      <c r="AB19" s="165"/>
    </row>
    <row r="20" spans="2:28">
      <c r="B20" s="150">
        <v>15</v>
      </c>
      <c r="C20" s="151" t="s">
        <v>52</v>
      </c>
      <c r="D20" s="166" t="str">
        <f t="shared" si="2"/>
        <v>o</v>
      </c>
      <c r="E20" s="150" t="s">
        <v>16</v>
      </c>
      <c r="F20" s="152"/>
      <c r="G20" s="150" t="s">
        <v>17</v>
      </c>
      <c r="H20" s="152"/>
      <c r="I20" s="153" t="s">
        <v>37</v>
      </c>
      <c r="J20" s="152">
        <v>0</v>
      </c>
      <c r="K20" s="154" t="s">
        <v>2</v>
      </c>
      <c r="L20" s="157" t="str">
        <f t="shared" si="5"/>
        <v/>
      </c>
      <c r="N20" s="155">
        <f t="shared" si="3"/>
        <v>0.29166666666666669</v>
      </c>
      <c r="O20" s="144" t="s">
        <v>17</v>
      </c>
      <c r="P20" s="155">
        <f t="shared" si="4"/>
        <v>0.83333333333333337</v>
      </c>
      <c r="R20" s="158" t="str">
        <f t="shared" si="0"/>
        <v/>
      </c>
      <c r="S20" s="144" t="s">
        <v>17</v>
      </c>
      <c r="T20" s="158" t="str">
        <f t="shared" si="1"/>
        <v/>
      </c>
      <c r="U20" s="156" t="s">
        <v>37</v>
      </c>
      <c r="V20" s="152">
        <v>0</v>
      </c>
      <c r="W20" s="145" t="s">
        <v>2</v>
      </c>
      <c r="X20" s="157" t="str">
        <f t="shared" si="6"/>
        <v/>
      </c>
      <c r="Z20" s="157" t="str">
        <f t="shared" si="7"/>
        <v/>
      </c>
      <c r="AB20" s="165"/>
    </row>
    <row r="21" spans="2:28">
      <c r="B21" s="150">
        <v>16</v>
      </c>
      <c r="C21" s="151" t="s">
        <v>53</v>
      </c>
      <c r="D21" s="166" t="str">
        <f t="shared" si="2"/>
        <v>p</v>
      </c>
      <c r="E21" s="150" t="s">
        <v>16</v>
      </c>
      <c r="F21" s="152"/>
      <c r="G21" s="150" t="s">
        <v>17</v>
      </c>
      <c r="H21" s="152"/>
      <c r="I21" s="153" t="s">
        <v>37</v>
      </c>
      <c r="J21" s="152">
        <v>0</v>
      </c>
      <c r="K21" s="154" t="s">
        <v>2</v>
      </c>
      <c r="L21" s="157" t="str">
        <f t="shared" si="5"/>
        <v/>
      </c>
      <c r="N21" s="155">
        <f t="shared" si="3"/>
        <v>0.29166666666666669</v>
      </c>
      <c r="O21" s="144" t="s">
        <v>17</v>
      </c>
      <c r="P21" s="155">
        <f t="shared" si="4"/>
        <v>0.83333333333333337</v>
      </c>
      <c r="R21" s="158" t="str">
        <f t="shared" si="0"/>
        <v/>
      </c>
      <c r="S21" s="144" t="s">
        <v>17</v>
      </c>
      <c r="T21" s="158" t="str">
        <f t="shared" si="1"/>
        <v/>
      </c>
      <c r="U21" s="156" t="s">
        <v>37</v>
      </c>
      <c r="V21" s="152">
        <v>0</v>
      </c>
      <c r="W21" s="145" t="s">
        <v>2</v>
      </c>
      <c r="X21" s="157" t="str">
        <f t="shared" si="6"/>
        <v/>
      </c>
      <c r="Z21" s="157" t="str">
        <f t="shared" si="7"/>
        <v/>
      </c>
      <c r="AB21" s="165"/>
    </row>
    <row r="22" spans="2:28">
      <c r="B22" s="150">
        <v>17</v>
      </c>
      <c r="C22" s="151" t="s">
        <v>54</v>
      </c>
      <c r="D22" s="166" t="str">
        <f t="shared" si="2"/>
        <v>q</v>
      </c>
      <c r="E22" s="150" t="s">
        <v>16</v>
      </c>
      <c r="F22" s="152"/>
      <c r="G22" s="150" t="s">
        <v>17</v>
      </c>
      <c r="H22" s="152"/>
      <c r="I22" s="153" t="s">
        <v>37</v>
      </c>
      <c r="J22" s="152">
        <v>0</v>
      </c>
      <c r="K22" s="154" t="s">
        <v>2</v>
      </c>
      <c r="L22" s="157" t="str">
        <f t="shared" si="5"/>
        <v/>
      </c>
      <c r="N22" s="155">
        <f t="shared" si="3"/>
        <v>0.29166666666666669</v>
      </c>
      <c r="O22" s="144" t="s">
        <v>17</v>
      </c>
      <c r="P22" s="155">
        <f t="shared" si="4"/>
        <v>0.83333333333333337</v>
      </c>
      <c r="R22" s="158" t="str">
        <f t="shared" si="0"/>
        <v/>
      </c>
      <c r="S22" s="144" t="s">
        <v>17</v>
      </c>
      <c r="T22" s="158" t="str">
        <f t="shared" si="1"/>
        <v/>
      </c>
      <c r="U22" s="156" t="s">
        <v>37</v>
      </c>
      <c r="V22" s="152">
        <v>0</v>
      </c>
      <c r="W22" s="145" t="s">
        <v>2</v>
      </c>
      <c r="X22" s="157" t="str">
        <f t="shared" si="6"/>
        <v/>
      </c>
      <c r="Z22" s="157" t="str">
        <f t="shared" si="7"/>
        <v/>
      </c>
      <c r="AB22" s="165"/>
    </row>
    <row r="23" spans="2:28">
      <c r="B23" s="150">
        <v>18</v>
      </c>
      <c r="C23" s="151" t="s">
        <v>55</v>
      </c>
      <c r="D23" s="166" t="str">
        <f t="shared" si="2"/>
        <v>r</v>
      </c>
      <c r="E23" s="150" t="s">
        <v>16</v>
      </c>
      <c r="F23" s="159"/>
      <c r="G23" s="150" t="s">
        <v>17</v>
      </c>
      <c r="H23" s="159"/>
      <c r="I23" s="153" t="s">
        <v>37</v>
      </c>
      <c r="J23" s="159"/>
      <c r="K23" s="154" t="s">
        <v>2</v>
      </c>
      <c r="L23" s="151">
        <v>1</v>
      </c>
      <c r="N23" s="160"/>
      <c r="O23" s="150" t="s">
        <v>17</v>
      </c>
      <c r="P23" s="160"/>
      <c r="Q23" s="154"/>
      <c r="R23" s="160"/>
      <c r="S23" s="150" t="s">
        <v>17</v>
      </c>
      <c r="T23" s="160"/>
      <c r="U23" s="153" t="s">
        <v>37</v>
      </c>
      <c r="V23" s="159"/>
      <c r="W23" s="154" t="s">
        <v>2</v>
      </c>
      <c r="X23" s="161">
        <v>1</v>
      </c>
      <c r="Y23" s="154"/>
      <c r="Z23" s="161" t="s">
        <v>36</v>
      </c>
      <c r="AB23" s="165"/>
    </row>
    <row r="24" spans="2:28">
      <c r="B24" s="150">
        <v>19</v>
      </c>
      <c r="C24" s="151" t="s">
        <v>56</v>
      </c>
      <c r="D24" s="166" t="str">
        <f t="shared" si="2"/>
        <v>s</v>
      </c>
      <c r="E24" s="150" t="s">
        <v>16</v>
      </c>
      <c r="F24" s="159"/>
      <c r="G24" s="150" t="s">
        <v>17</v>
      </c>
      <c r="H24" s="159"/>
      <c r="I24" s="153" t="s">
        <v>37</v>
      </c>
      <c r="J24" s="159"/>
      <c r="K24" s="154" t="s">
        <v>2</v>
      </c>
      <c r="L24" s="151">
        <v>2</v>
      </c>
      <c r="N24" s="160"/>
      <c r="O24" s="150" t="s">
        <v>17</v>
      </c>
      <c r="P24" s="160"/>
      <c r="Q24" s="154"/>
      <c r="R24" s="160"/>
      <c r="S24" s="150" t="s">
        <v>17</v>
      </c>
      <c r="T24" s="160"/>
      <c r="U24" s="153" t="s">
        <v>37</v>
      </c>
      <c r="V24" s="159"/>
      <c r="W24" s="154" t="s">
        <v>2</v>
      </c>
      <c r="X24" s="161">
        <v>2</v>
      </c>
      <c r="Y24" s="154"/>
      <c r="Z24" s="161" t="s">
        <v>36</v>
      </c>
      <c r="AB24" s="165"/>
    </row>
    <row r="25" spans="2:28">
      <c r="B25" s="150">
        <v>20</v>
      </c>
      <c r="C25" s="151" t="s">
        <v>57</v>
      </c>
      <c r="D25" s="166" t="str">
        <f t="shared" si="2"/>
        <v>t</v>
      </c>
      <c r="E25" s="150" t="s">
        <v>16</v>
      </c>
      <c r="F25" s="159"/>
      <c r="G25" s="150" t="s">
        <v>17</v>
      </c>
      <c r="H25" s="159"/>
      <c r="I25" s="153" t="s">
        <v>37</v>
      </c>
      <c r="J25" s="159"/>
      <c r="K25" s="154" t="s">
        <v>2</v>
      </c>
      <c r="L25" s="151">
        <v>3</v>
      </c>
      <c r="N25" s="160"/>
      <c r="O25" s="150" t="s">
        <v>17</v>
      </c>
      <c r="P25" s="160"/>
      <c r="Q25" s="154"/>
      <c r="R25" s="160"/>
      <c r="S25" s="150" t="s">
        <v>17</v>
      </c>
      <c r="T25" s="160"/>
      <c r="U25" s="153" t="s">
        <v>37</v>
      </c>
      <c r="V25" s="159"/>
      <c r="W25" s="154" t="s">
        <v>2</v>
      </c>
      <c r="X25" s="161">
        <v>3</v>
      </c>
      <c r="Y25" s="154"/>
      <c r="Z25" s="161" t="s">
        <v>36</v>
      </c>
      <c r="AB25" s="165"/>
    </row>
    <row r="26" spans="2:28">
      <c r="B26" s="150">
        <v>21</v>
      </c>
      <c r="C26" s="151" t="s">
        <v>58</v>
      </c>
      <c r="D26" s="166" t="str">
        <f t="shared" si="2"/>
        <v>u</v>
      </c>
      <c r="E26" s="150" t="s">
        <v>16</v>
      </c>
      <c r="F26" s="159"/>
      <c r="G26" s="150" t="s">
        <v>17</v>
      </c>
      <c r="H26" s="159"/>
      <c r="I26" s="153" t="s">
        <v>37</v>
      </c>
      <c r="J26" s="159"/>
      <c r="K26" s="154" t="s">
        <v>2</v>
      </c>
      <c r="L26" s="151">
        <v>4</v>
      </c>
      <c r="N26" s="160"/>
      <c r="O26" s="150" t="s">
        <v>17</v>
      </c>
      <c r="P26" s="160"/>
      <c r="Q26" s="154"/>
      <c r="R26" s="160"/>
      <c r="S26" s="150" t="s">
        <v>17</v>
      </c>
      <c r="T26" s="160"/>
      <c r="U26" s="153" t="s">
        <v>37</v>
      </c>
      <c r="V26" s="159"/>
      <c r="W26" s="154" t="s">
        <v>2</v>
      </c>
      <c r="X26" s="161">
        <v>4</v>
      </c>
      <c r="Y26" s="154"/>
      <c r="Z26" s="161" t="s">
        <v>36</v>
      </c>
      <c r="AB26" s="165"/>
    </row>
    <row r="27" spans="2:28">
      <c r="B27" s="150">
        <v>22</v>
      </c>
      <c r="C27" s="151" t="s">
        <v>59</v>
      </c>
      <c r="D27" s="166" t="str">
        <f t="shared" si="2"/>
        <v>v</v>
      </c>
      <c r="E27" s="150" t="s">
        <v>16</v>
      </c>
      <c r="F27" s="159"/>
      <c r="G27" s="150" t="s">
        <v>17</v>
      </c>
      <c r="H27" s="159"/>
      <c r="I27" s="153" t="s">
        <v>37</v>
      </c>
      <c r="J27" s="159"/>
      <c r="K27" s="154" t="s">
        <v>2</v>
      </c>
      <c r="L27" s="151">
        <v>5</v>
      </c>
      <c r="N27" s="160"/>
      <c r="O27" s="150" t="s">
        <v>17</v>
      </c>
      <c r="P27" s="160"/>
      <c r="Q27" s="154"/>
      <c r="R27" s="160"/>
      <c r="S27" s="150" t="s">
        <v>17</v>
      </c>
      <c r="T27" s="160"/>
      <c r="U27" s="153" t="s">
        <v>37</v>
      </c>
      <c r="V27" s="159"/>
      <c r="W27" s="154" t="s">
        <v>2</v>
      </c>
      <c r="X27" s="161">
        <v>5</v>
      </c>
      <c r="Y27" s="154"/>
      <c r="Z27" s="161" t="s">
        <v>36</v>
      </c>
      <c r="AB27" s="165"/>
    </row>
    <row r="28" spans="2:28">
      <c r="B28" s="150">
        <v>23</v>
      </c>
      <c r="C28" s="151" t="s">
        <v>60</v>
      </c>
      <c r="D28" s="166" t="str">
        <f t="shared" si="2"/>
        <v>w</v>
      </c>
      <c r="E28" s="150" t="s">
        <v>16</v>
      </c>
      <c r="F28" s="159"/>
      <c r="G28" s="150" t="s">
        <v>17</v>
      </c>
      <c r="H28" s="159"/>
      <c r="I28" s="153" t="s">
        <v>37</v>
      </c>
      <c r="J28" s="159"/>
      <c r="K28" s="154" t="s">
        <v>2</v>
      </c>
      <c r="L28" s="151">
        <v>6</v>
      </c>
      <c r="N28" s="160"/>
      <c r="O28" s="150" t="s">
        <v>17</v>
      </c>
      <c r="P28" s="160"/>
      <c r="Q28" s="154"/>
      <c r="R28" s="160"/>
      <c r="S28" s="150" t="s">
        <v>17</v>
      </c>
      <c r="T28" s="160"/>
      <c r="U28" s="153" t="s">
        <v>37</v>
      </c>
      <c r="V28" s="159"/>
      <c r="W28" s="154" t="s">
        <v>2</v>
      </c>
      <c r="X28" s="161">
        <v>6</v>
      </c>
      <c r="Y28" s="154"/>
      <c r="Z28" s="161" t="s">
        <v>36</v>
      </c>
      <c r="AB28" s="165"/>
    </row>
    <row r="29" spans="2:28">
      <c r="B29" s="150">
        <v>24</v>
      </c>
      <c r="C29" s="151" t="s">
        <v>61</v>
      </c>
      <c r="D29" s="166" t="str">
        <f t="shared" si="2"/>
        <v>x</v>
      </c>
      <c r="E29" s="150" t="s">
        <v>16</v>
      </c>
      <c r="F29" s="159"/>
      <c r="G29" s="150" t="s">
        <v>17</v>
      </c>
      <c r="H29" s="159"/>
      <c r="I29" s="153" t="s">
        <v>37</v>
      </c>
      <c r="J29" s="159"/>
      <c r="K29" s="154" t="s">
        <v>2</v>
      </c>
      <c r="L29" s="151">
        <v>7</v>
      </c>
      <c r="N29" s="160"/>
      <c r="O29" s="150" t="s">
        <v>17</v>
      </c>
      <c r="P29" s="160"/>
      <c r="Q29" s="154"/>
      <c r="R29" s="160"/>
      <c r="S29" s="150" t="s">
        <v>17</v>
      </c>
      <c r="T29" s="160"/>
      <c r="U29" s="153" t="s">
        <v>37</v>
      </c>
      <c r="V29" s="159"/>
      <c r="W29" s="154" t="s">
        <v>2</v>
      </c>
      <c r="X29" s="161">
        <v>7</v>
      </c>
      <c r="Y29" s="154"/>
      <c r="Z29" s="161" t="s">
        <v>36</v>
      </c>
      <c r="AB29" s="165"/>
    </row>
    <row r="30" spans="2:28">
      <c r="B30" s="150">
        <v>25</v>
      </c>
      <c r="C30" s="151" t="s">
        <v>62</v>
      </c>
      <c r="D30" s="166" t="str">
        <f t="shared" si="2"/>
        <v>y</v>
      </c>
      <c r="E30" s="150" t="s">
        <v>16</v>
      </c>
      <c r="F30" s="159"/>
      <c r="G30" s="150" t="s">
        <v>17</v>
      </c>
      <c r="H30" s="159"/>
      <c r="I30" s="153" t="s">
        <v>37</v>
      </c>
      <c r="J30" s="159"/>
      <c r="K30" s="154" t="s">
        <v>2</v>
      </c>
      <c r="L30" s="151">
        <v>8</v>
      </c>
      <c r="N30" s="160"/>
      <c r="O30" s="150" t="s">
        <v>17</v>
      </c>
      <c r="P30" s="160"/>
      <c r="Q30" s="154"/>
      <c r="R30" s="160"/>
      <c r="S30" s="150" t="s">
        <v>17</v>
      </c>
      <c r="T30" s="160"/>
      <c r="U30" s="153" t="s">
        <v>37</v>
      </c>
      <c r="V30" s="159"/>
      <c r="W30" s="154" t="s">
        <v>2</v>
      </c>
      <c r="X30" s="161">
        <v>8</v>
      </c>
      <c r="Y30" s="154"/>
      <c r="Z30" s="161" t="s">
        <v>36</v>
      </c>
      <c r="AB30" s="165"/>
    </row>
    <row r="31" spans="2:28">
      <c r="B31" s="150">
        <v>26</v>
      </c>
      <c r="C31" s="151" t="s">
        <v>63</v>
      </c>
      <c r="D31" s="166" t="str">
        <f t="shared" si="2"/>
        <v>z</v>
      </c>
      <c r="E31" s="150" t="s">
        <v>16</v>
      </c>
      <c r="F31" s="159"/>
      <c r="G31" s="150" t="s">
        <v>17</v>
      </c>
      <c r="H31" s="159"/>
      <c r="I31" s="153" t="s">
        <v>37</v>
      </c>
      <c r="J31" s="159"/>
      <c r="K31" s="154" t="s">
        <v>2</v>
      </c>
      <c r="L31" s="151">
        <v>1</v>
      </c>
      <c r="N31" s="160"/>
      <c r="O31" s="150" t="s">
        <v>17</v>
      </c>
      <c r="P31" s="160"/>
      <c r="Q31" s="154"/>
      <c r="R31" s="160"/>
      <c r="S31" s="150" t="s">
        <v>17</v>
      </c>
      <c r="T31" s="160"/>
      <c r="U31" s="153" t="s">
        <v>37</v>
      </c>
      <c r="V31" s="159"/>
      <c r="W31" s="154" t="s">
        <v>2</v>
      </c>
      <c r="X31" s="161" t="s">
        <v>36</v>
      </c>
      <c r="Y31" s="154"/>
      <c r="Z31" s="161">
        <v>1</v>
      </c>
      <c r="AB31" s="165"/>
    </row>
    <row r="32" spans="2:28">
      <c r="B32" s="150">
        <v>27</v>
      </c>
      <c r="C32" s="151" t="s">
        <v>61</v>
      </c>
      <c r="D32" s="166" t="str">
        <f t="shared" si="2"/>
        <v>x</v>
      </c>
      <c r="E32" s="150" t="s">
        <v>16</v>
      </c>
      <c r="F32" s="159"/>
      <c r="G32" s="150" t="s">
        <v>17</v>
      </c>
      <c r="H32" s="159"/>
      <c r="I32" s="153" t="s">
        <v>37</v>
      </c>
      <c r="J32" s="159"/>
      <c r="K32" s="154" t="s">
        <v>2</v>
      </c>
      <c r="L32" s="151">
        <v>2</v>
      </c>
      <c r="N32" s="160"/>
      <c r="O32" s="150" t="s">
        <v>17</v>
      </c>
      <c r="P32" s="160"/>
      <c r="Q32" s="154"/>
      <c r="R32" s="160"/>
      <c r="S32" s="150" t="s">
        <v>17</v>
      </c>
      <c r="T32" s="160"/>
      <c r="U32" s="153" t="s">
        <v>37</v>
      </c>
      <c r="V32" s="159"/>
      <c r="W32" s="154" t="s">
        <v>2</v>
      </c>
      <c r="X32" s="161" t="s">
        <v>36</v>
      </c>
      <c r="Y32" s="154"/>
      <c r="Z32" s="161">
        <v>2</v>
      </c>
      <c r="AB32" s="165"/>
    </row>
    <row r="33" spans="2:28">
      <c r="B33" s="150">
        <v>28</v>
      </c>
      <c r="C33" s="151" t="s">
        <v>66</v>
      </c>
      <c r="D33" s="166" t="str">
        <f t="shared" si="2"/>
        <v>aa</v>
      </c>
      <c r="E33" s="150" t="s">
        <v>16</v>
      </c>
      <c r="F33" s="159"/>
      <c r="G33" s="150" t="s">
        <v>17</v>
      </c>
      <c r="H33" s="159"/>
      <c r="I33" s="153" t="s">
        <v>37</v>
      </c>
      <c r="J33" s="159"/>
      <c r="K33" s="154" t="s">
        <v>2</v>
      </c>
      <c r="L33" s="151">
        <v>3</v>
      </c>
      <c r="N33" s="160"/>
      <c r="O33" s="150" t="s">
        <v>17</v>
      </c>
      <c r="P33" s="160"/>
      <c r="Q33" s="154"/>
      <c r="R33" s="160"/>
      <c r="S33" s="150" t="s">
        <v>17</v>
      </c>
      <c r="T33" s="160"/>
      <c r="U33" s="153" t="s">
        <v>37</v>
      </c>
      <c r="V33" s="159"/>
      <c r="W33" s="154" t="s">
        <v>2</v>
      </c>
      <c r="X33" s="161" t="s">
        <v>36</v>
      </c>
      <c r="Y33" s="154"/>
      <c r="Z33" s="161">
        <v>3</v>
      </c>
      <c r="AB33" s="165"/>
    </row>
    <row r="34" spans="2:28">
      <c r="B34" s="150">
        <v>29</v>
      </c>
      <c r="C34" s="151" t="s">
        <v>67</v>
      </c>
      <c r="D34" s="166" t="str">
        <f t="shared" si="2"/>
        <v>ab</v>
      </c>
      <c r="E34" s="150" t="s">
        <v>16</v>
      </c>
      <c r="F34" s="159"/>
      <c r="G34" s="150" t="s">
        <v>17</v>
      </c>
      <c r="H34" s="159"/>
      <c r="I34" s="153" t="s">
        <v>37</v>
      </c>
      <c r="J34" s="159"/>
      <c r="K34" s="154" t="s">
        <v>2</v>
      </c>
      <c r="L34" s="151">
        <v>4</v>
      </c>
      <c r="N34" s="160"/>
      <c r="O34" s="150" t="s">
        <v>17</v>
      </c>
      <c r="P34" s="160"/>
      <c r="Q34" s="154"/>
      <c r="R34" s="160"/>
      <c r="S34" s="150" t="s">
        <v>17</v>
      </c>
      <c r="T34" s="160"/>
      <c r="U34" s="153" t="s">
        <v>37</v>
      </c>
      <c r="V34" s="159"/>
      <c r="W34" s="154" t="s">
        <v>2</v>
      </c>
      <c r="X34" s="161" t="s">
        <v>36</v>
      </c>
      <c r="Y34" s="154"/>
      <c r="Z34" s="161">
        <v>4</v>
      </c>
      <c r="AB34" s="165"/>
    </row>
    <row r="35" spans="2:28">
      <c r="B35" s="150">
        <v>30</v>
      </c>
      <c r="C35" s="151" t="s">
        <v>68</v>
      </c>
      <c r="D35" s="166" t="str">
        <f t="shared" si="2"/>
        <v>ac</v>
      </c>
      <c r="E35" s="150" t="s">
        <v>16</v>
      </c>
      <c r="F35" s="159"/>
      <c r="G35" s="150" t="s">
        <v>17</v>
      </c>
      <c r="H35" s="159"/>
      <c r="I35" s="153" t="s">
        <v>37</v>
      </c>
      <c r="J35" s="159"/>
      <c r="K35" s="154" t="s">
        <v>2</v>
      </c>
      <c r="L35" s="151">
        <v>5</v>
      </c>
      <c r="N35" s="160"/>
      <c r="O35" s="150" t="s">
        <v>17</v>
      </c>
      <c r="P35" s="160"/>
      <c r="Q35" s="154"/>
      <c r="R35" s="160"/>
      <c r="S35" s="150" t="s">
        <v>17</v>
      </c>
      <c r="T35" s="160"/>
      <c r="U35" s="153" t="s">
        <v>37</v>
      </c>
      <c r="V35" s="159"/>
      <c r="W35" s="154" t="s">
        <v>2</v>
      </c>
      <c r="X35" s="161" t="s">
        <v>36</v>
      </c>
      <c r="Y35" s="154"/>
      <c r="Z35" s="161">
        <v>5</v>
      </c>
      <c r="AB35" s="165"/>
    </row>
    <row r="36" spans="2:28">
      <c r="B36" s="150">
        <v>31</v>
      </c>
      <c r="C36" s="151" t="s">
        <v>69</v>
      </c>
      <c r="D36" s="166" t="str">
        <f t="shared" si="2"/>
        <v>ad</v>
      </c>
      <c r="E36" s="150" t="s">
        <v>16</v>
      </c>
      <c r="F36" s="159"/>
      <c r="G36" s="150" t="s">
        <v>17</v>
      </c>
      <c r="H36" s="159"/>
      <c r="I36" s="153" t="s">
        <v>37</v>
      </c>
      <c r="J36" s="159"/>
      <c r="K36" s="154" t="s">
        <v>2</v>
      </c>
      <c r="L36" s="151">
        <v>6</v>
      </c>
      <c r="N36" s="160"/>
      <c r="O36" s="150" t="s">
        <v>17</v>
      </c>
      <c r="P36" s="160"/>
      <c r="Q36" s="154"/>
      <c r="R36" s="160"/>
      <c r="S36" s="150" t="s">
        <v>17</v>
      </c>
      <c r="T36" s="160"/>
      <c r="U36" s="153" t="s">
        <v>37</v>
      </c>
      <c r="V36" s="159"/>
      <c r="W36" s="154" t="s">
        <v>2</v>
      </c>
      <c r="X36" s="161" t="s">
        <v>36</v>
      </c>
      <c r="Y36" s="154"/>
      <c r="Z36" s="161">
        <v>6</v>
      </c>
      <c r="AB36" s="165"/>
    </row>
    <row r="37" spans="2:28">
      <c r="B37" s="150">
        <v>32</v>
      </c>
      <c r="C37" s="151" t="s">
        <v>70</v>
      </c>
      <c r="D37" s="166" t="str">
        <f t="shared" si="2"/>
        <v>ae</v>
      </c>
      <c r="E37" s="150" t="s">
        <v>16</v>
      </c>
      <c r="F37" s="159"/>
      <c r="G37" s="150" t="s">
        <v>17</v>
      </c>
      <c r="H37" s="159"/>
      <c r="I37" s="153" t="s">
        <v>37</v>
      </c>
      <c r="J37" s="159"/>
      <c r="K37" s="154" t="s">
        <v>2</v>
      </c>
      <c r="L37" s="151">
        <v>7</v>
      </c>
      <c r="N37" s="160"/>
      <c r="O37" s="150" t="s">
        <v>17</v>
      </c>
      <c r="P37" s="160"/>
      <c r="Q37" s="154"/>
      <c r="R37" s="160"/>
      <c r="S37" s="150" t="s">
        <v>17</v>
      </c>
      <c r="T37" s="160"/>
      <c r="U37" s="153" t="s">
        <v>37</v>
      </c>
      <c r="V37" s="159"/>
      <c r="W37" s="154" t="s">
        <v>2</v>
      </c>
      <c r="X37" s="161" t="s">
        <v>36</v>
      </c>
      <c r="Y37" s="154"/>
      <c r="Z37" s="161">
        <v>7</v>
      </c>
      <c r="AB37" s="165"/>
    </row>
    <row r="38" spans="2:28">
      <c r="B38" s="150">
        <v>33</v>
      </c>
      <c r="C38" s="151" t="s">
        <v>71</v>
      </c>
      <c r="D38" s="166" t="str">
        <f t="shared" si="2"/>
        <v>af</v>
      </c>
      <c r="E38" s="150" t="s">
        <v>16</v>
      </c>
      <c r="F38" s="159"/>
      <c r="G38" s="150" t="s">
        <v>17</v>
      </c>
      <c r="H38" s="159"/>
      <c r="I38" s="153" t="s">
        <v>37</v>
      </c>
      <c r="J38" s="159"/>
      <c r="K38" s="154" t="s">
        <v>2</v>
      </c>
      <c r="L38" s="151">
        <v>8</v>
      </c>
      <c r="N38" s="160"/>
      <c r="O38" s="150" t="s">
        <v>17</v>
      </c>
      <c r="P38" s="160"/>
      <c r="Q38" s="154"/>
      <c r="R38" s="160"/>
      <c r="S38" s="150" t="s">
        <v>17</v>
      </c>
      <c r="T38" s="160"/>
      <c r="U38" s="153" t="s">
        <v>37</v>
      </c>
      <c r="V38" s="159"/>
      <c r="W38" s="154" t="s">
        <v>2</v>
      </c>
      <c r="X38" s="161" t="s">
        <v>36</v>
      </c>
      <c r="Y38" s="154"/>
      <c r="Z38" s="161">
        <v>8</v>
      </c>
      <c r="AB38" s="165"/>
    </row>
    <row r="39" spans="2:28">
      <c r="B39" s="150">
        <v>34</v>
      </c>
      <c r="C39" s="167" t="s">
        <v>103</v>
      </c>
      <c r="D39" s="166"/>
      <c r="E39" s="150" t="s">
        <v>16</v>
      </c>
      <c r="F39" s="152"/>
      <c r="G39" s="150" t="s">
        <v>17</v>
      </c>
      <c r="H39" s="152"/>
      <c r="I39" s="153" t="s">
        <v>37</v>
      </c>
      <c r="J39" s="152">
        <v>0</v>
      </c>
      <c r="K39" s="154" t="s">
        <v>2</v>
      </c>
      <c r="L39" s="157" t="str">
        <f t="shared" ref="L39:L40" si="8">IF(OR(F39="",H39=""),"",(H39+IF(F39&gt;H39,1,0)-F39-J39)*24)</f>
        <v/>
      </c>
      <c r="N39" s="155">
        <f t="shared" ref="N39:N46" si="9">$N$6</f>
        <v>0.29166666666666669</v>
      </c>
      <c r="O39" s="144" t="s">
        <v>17</v>
      </c>
      <c r="P39" s="155">
        <f t="shared" ref="P39:P46" si="10">$P$6</f>
        <v>0.83333333333333337</v>
      </c>
      <c r="R39" s="158" t="str">
        <f t="shared" ref="R39:R47" si="11">IF(F39="","",IF(F39&lt;N39,N39,IF(F39&gt;=P39,"",F39)))</f>
        <v/>
      </c>
      <c r="S39" s="144" t="s">
        <v>17</v>
      </c>
      <c r="T39" s="158" t="str">
        <f t="shared" ref="T39:T47" si="12">IF(H39="","",IF(H39&gt;F39,IF(H39&lt;P39,H39,P39),P39))</f>
        <v/>
      </c>
      <c r="U39" s="156" t="s">
        <v>37</v>
      </c>
      <c r="V39" s="152">
        <v>0</v>
      </c>
      <c r="W39" s="145" t="s">
        <v>2</v>
      </c>
      <c r="X39" s="157" t="str">
        <f t="shared" ref="X39:X40" si="13">IF(R39="","",IF((T39+IF(R39&gt;T39,1,0)-R39-V39)*24=0,"",(T39+IF(R39&gt;T39,1,0)-R39-V39)*24))</f>
        <v/>
      </c>
      <c r="Z39" s="157" t="str">
        <f t="shared" ref="Z39:Z40" si="14">IF(X39="",L39,IF(OR(L39-X39=0,L39-X39&lt;0),"-",L39-X39))</f>
        <v/>
      </c>
      <c r="AB39" s="165"/>
    </row>
    <row r="40" spans="2:28">
      <c r="B40" s="150"/>
      <c r="C40" s="168" t="s">
        <v>36</v>
      </c>
      <c r="D40" s="166"/>
      <c r="E40" s="150" t="s">
        <v>16</v>
      </c>
      <c r="F40" s="152"/>
      <c r="G40" s="150" t="s">
        <v>17</v>
      </c>
      <c r="H40" s="152"/>
      <c r="I40" s="153" t="s">
        <v>37</v>
      </c>
      <c r="J40" s="152">
        <v>0</v>
      </c>
      <c r="K40" s="154" t="s">
        <v>2</v>
      </c>
      <c r="L40" s="157" t="str">
        <f t="shared" si="8"/>
        <v/>
      </c>
      <c r="N40" s="155">
        <f t="shared" si="9"/>
        <v>0.29166666666666669</v>
      </c>
      <c r="O40" s="144" t="s">
        <v>17</v>
      </c>
      <c r="P40" s="155">
        <f t="shared" si="10"/>
        <v>0.83333333333333337</v>
      </c>
      <c r="R40" s="158" t="str">
        <f t="shared" si="11"/>
        <v/>
      </c>
      <c r="S40" s="144" t="s">
        <v>17</v>
      </c>
      <c r="T40" s="158" t="str">
        <f t="shared" si="12"/>
        <v/>
      </c>
      <c r="U40" s="156" t="s">
        <v>37</v>
      </c>
      <c r="V40" s="152">
        <v>0</v>
      </c>
      <c r="W40" s="145" t="s">
        <v>2</v>
      </c>
      <c r="X40" s="157" t="str">
        <f t="shared" si="13"/>
        <v/>
      </c>
      <c r="Z40" s="157" t="str">
        <f t="shared" si="14"/>
        <v/>
      </c>
      <c r="AB40" s="165"/>
    </row>
    <row r="41" spans="2:28">
      <c r="B41" s="150"/>
      <c r="C41" s="162" t="s">
        <v>36</v>
      </c>
      <c r="D41" s="166" t="str">
        <f>C39</f>
        <v>ag</v>
      </c>
      <c r="E41" s="150" t="s">
        <v>16</v>
      </c>
      <c r="F41" s="152" t="s">
        <v>36</v>
      </c>
      <c r="G41" s="150" t="s">
        <v>17</v>
      </c>
      <c r="H41" s="152" t="s">
        <v>36</v>
      </c>
      <c r="I41" s="153" t="s">
        <v>37</v>
      </c>
      <c r="J41" s="152" t="s">
        <v>36</v>
      </c>
      <c r="K41" s="154" t="s">
        <v>2</v>
      </c>
      <c r="L41" s="157" t="str">
        <f>IF(OR(L39="",L40=""),"",L39+L40)</f>
        <v/>
      </c>
      <c r="N41" s="155" t="s">
        <v>36</v>
      </c>
      <c r="O41" s="144" t="s">
        <v>17</v>
      </c>
      <c r="P41" s="155" t="s">
        <v>36</v>
      </c>
      <c r="R41" s="158" t="str">
        <f t="shared" si="11"/>
        <v/>
      </c>
      <c r="S41" s="144" t="s">
        <v>17</v>
      </c>
      <c r="T41" s="158" t="str">
        <f t="shared" si="12"/>
        <v>-</v>
      </c>
      <c r="U41" s="156" t="s">
        <v>37</v>
      </c>
      <c r="V41" s="152" t="s">
        <v>172</v>
      </c>
      <c r="W41" s="145" t="s">
        <v>2</v>
      </c>
      <c r="X41" s="157" t="str">
        <f>IF(OR(X39="",X40=""),"",X39+X40)</f>
        <v/>
      </c>
      <c r="Z41" s="157" t="str">
        <f>IF(X41="",L41,IF(OR(L41-X41=0,L41-X41&lt;0),"-",L41-X41))</f>
        <v/>
      </c>
      <c r="AB41" s="165" t="s">
        <v>173</v>
      </c>
    </row>
    <row r="42" spans="2:28">
      <c r="B42" s="150"/>
      <c r="C42" s="167" t="s">
        <v>165</v>
      </c>
      <c r="D42" s="166"/>
      <c r="E42" s="150" t="s">
        <v>16</v>
      </c>
      <c r="F42" s="152"/>
      <c r="G42" s="150" t="s">
        <v>17</v>
      </c>
      <c r="H42" s="152"/>
      <c r="I42" s="153" t="s">
        <v>37</v>
      </c>
      <c r="J42" s="152">
        <v>0</v>
      </c>
      <c r="K42" s="154" t="s">
        <v>2</v>
      </c>
      <c r="L42" s="157" t="str">
        <f t="shared" ref="L42:L43" si="15">IF(OR(F42="",H42=""),"",(H42+IF(F42&gt;H42,1,0)-F42-J42)*24)</f>
        <v/>
      </c>
      <c r="N42" s="155">
        <f t="shared" si="9"/>
        <v>0.29166666666666669</v>
      </c>
      <c r="O42" s="144" t="s">
        <v>17</v>
      </c>
      <c r="P42" s="155">
        <f t="shared" si="10"/>
        <v>0.83333333333333337</v>
      </c>
      <c r="R42" s="158" t="str">
        <f t="shared" si="11"/>
        <v/>
      </c>
      <c r="S42" s="144" t="s">
        <v>17</v>
      </c>
      <c r="T42" s="158" t="str">
        <f t="shared" si="12"/>
        <v/>
      </c>
      <c r="U42" s="156" t="s">
        <v>37</v>
      </c>
      <c r="V42" s="152">
        <v>0</v>
      </c>
      <c r="W42" s="145" t="s">
        <v>2</v>
      </c>
      <c r="X42" s="157" t="str">
        <f t="shared" ref="X42:X43" si="16">IF(R42="","",IF((T42+IF(R42&gt;T42,1,0)-R42-V42)*24=0,"",(T42+IF(R42&gt;T42,1,0)-R42-V42)*24))</f>
        <v/>
      </c>
      <c r="Z42" s="157" t="str">
        <f t="shared" ref="Z42:Z43" si="17">IF(X42="",L42,IF(OR(L42-X42=0,L42-X42&lt;0),"-",L42-X42))</f>
        <v/>
      </c>
      <c r="AB42" s="165"/>
    </row>
    <row r="43" spans="2:28">
      <c r="B43" s="150">
        <v>35</v>
      </c>
      <c r="C43" s="168" t="s">
        <v>36</v>
      </c>
      <c r="D43" s="166"/>
      <c r="E43" s="150" t="s">
        <v>16</v>
      </c>
      <c r="F43" s="152"/>
      <c r="G43" s="150" t="s">
        <v>17</v>
      </c>
      <c r="H43" s="152"/>
      <c r="I43" s="153" t="s">
        <v>37</v>
      </c>
      <c r="J43" s="152">
        <v>0</v>
      </c>
      <c r="K43" s="154" t="s">
        <v>2</v>
      </c>
      <c r="L43" s="157" t="str">
        <f t="shared" si="15"/>
        <v/>
      </c>
      <c r="N43" s="155">
        <f t="shared" si="9"/>
        <v>0.29166666666666669</v>
      </c>
      <c r="O43" s="144" t="s">
        <v>17</v>
      </c>
      <c r="P43" s="155">
        <f t="shared" si="10"/>
        <v>0.83333333333333337</v>
      </c>
      <c r="R43" s="158" t="str">
        <f t="shared" si="11"/>
        <v/>
      </c>
      <c r="S43" s="144" t="s">
        <v>17</v>
      </c>
      <c r="T43" s="158" t="str">
        <f t="shared" si="12"/>
        <v/>
      </c>
      <c r="U43" s="156" t="s">
        <v>37</v>
      </c>
      <c r="V43" s="152">
        <v>0</v>
      </c>
      <c r="W43" s="145" t="s">
        <v>2</v>
      </c>
      <c r="X43" s="157" t="str">
        <f t="shared" si="16"/>
        <v/>
      </c>
      <c r="Z43" s="157" t="str">
        <f t="shared" si="17"/>
        <v/>
      </c>
      <c r="AB43" s="165"/>
    </row>
    <row r="44" spans="2:28">
      <c r="B44" s="150"/>
      <c r="C44" s="162" t="s">
        <v>36</v>
      </c>
      <c r="D44" s="166" t="str">
        <f>C42</f>
        <v>ah</v>
      </c>
      <c r="E44" s="150" t="s">
        <v>16</v>
      </c>
      <c r="F44" s="152" t="s">
        <v>36</v>
      </c>
      <c r="G44" s="150" t="s">
        <v>17</v>
      </c>
      <c r="H44" s="152" t="s">
        <v>36</v>
      </c>
      <c r="I44" s="153" t="s">
        <v>37</v>
      </c>
      <c r="J44" s="152" t="s">
        <v>36</v>
      </c>
      <c r="K44" s="154" t="s">
        <v>2</v>
      </c>
      <c r="L44" s="157" t="str">
        <f>IF(OR(L42="",L43=""),"",L42+L43)</f>
        <v/>
      </c>
      <c r="N44" s="155" t="s">
        <v>36</v>
      </c>
      <c r="O44" s="144" t="s">
        <v>17</v>
      </c>
      <c r="P44" s="155" t="s">
        <v>36</v>
      </c>
      <c r="R44" s="158" t="str">
        <f t="shared" si="11"/>
        <v/>
      </c>
      <c r="S44" s="144" t="s">
        <v>17</v>
      </c>
      <c r="T44" s="158" t="str">
        <f t="shared" si="12"/>
        <v>-</v>
      </c>
      <c r="U44" s="156" t="s">
        <v>37</v>
      </c>
      <c r="V44" s="152" t="s">
        <v>172</v>
      </c>
      <c r="W44" s="145" t="s">
        <v>2</v>
      </c>
      <c r="X44" s="157" t="str">
        <f>IF(OR(X42="",X43=""),"",X42+X43)</f>
        <v/>
      </c>
      <c r="Z44" s="157" t="str">
        <f>IF(X44="",L44,IF(OR(L44-X44=0,L44-X44&lt;0),"-",L44-X44))</f>
        <v/>
      </c>
      <c r="AB44" s="165" t="s">
        <v>174</v>
      </c>
    </row>
    <row r="45" spans="2:28">
      <c r="B45" s="150"/>
      <c r="C45" s="167" t="s">
        <v>166</v>
      </c>
      <c r="D45" s="166"/>
      <c r="E45" s="150" t="s">
        <v>16</v>
      </c>
      <c r="F45" s="152"/>
      <c r="G45" s="150" t="s">
        <v>17</v>
      </c>
      <c r="H45" s="152"/>
      <c r="I45" s="153" t="s">
        <v>37</v>
      </c>
      <c r="J45" s="152">
        <v>0</v>
      </c>
      <c r="K45" s="154" t="s">
        <v>2</v>
      </c>
      <c r="L45" s="157" t="str">
        <f t="shared" ref="L45:L46" si="18">IF(OR(F45="",H45=""),"",(H45+IF(F45&gt;H45,1,0)-F45-J45)*24)</f>
        <v/>
      </c>
      <c r="N45" s="155">
        <f t="shared" si="9"/>
        <v>0.29166666666666669</v>
      </c>
      <c r="O45" s="144" t="s">
        <v>17</v>
      </c>
      <c r="P45" s="155">
        <f t="shared" si="10"/>
        <v>0.83333333333333337</v>
      </c>
      <c r="R45" s="158" t="str">
        <f t="shared" si="11"/>
        <v/>
      </c>
      <c r="S45" s="144" t="s">
        <v>17</v>
      </c>
      <c r="T45" s="158" t="str">
        <f t="shared" si="12"/>
        <v/>
      </c>
      <c r="U45" s="156" t="s">
        <v>37</v>
      </c>
      <c r="V45" s="152">
        <v>0</v>
      </c>
      <c r="W45" s="145" t="s">
        <v>2</v>
      </c>
      <c r="X45" s="157" t="str">
        <f t="shared" ref="X45:X46" si="19">IF(R45="","",IF((T45+IF(R45&gt;T45,1,0)-R45-V45)*24=0,"",(T45+IF(R45&gt;T45,1,0)-R45-V45)*24))</f>
        <v/>
      </c>
      <c r="Z45" s="157" t="str">
        <f t="shared" ref="Z45:Z46" si="20">IF(X45="",L45,IF(OR(L45-X45=0,L45-X45&lt;0),"-",L45-X45))</f>
        <v/>
      </c>
      <c r="AB45" s="165"/>
    </row>
    <row r="46" spans="2:28">
      <c r="B46" s="150">
        <v>36</v>
      </c>
      <c r="C46" s="168" t="s">
        <v>36</v>
      </c>
      <c r="D46" s="166"/>
      <c r="E46" s="150" t="s">
        <v>16</v>
      </c>
      <c r="F46" s="152"/>
      <c r="G46" s="150" t="s">
        <v>17</v>
      </c>
      <c r="H46" s="152"/>
      <c r="I46" s="153" t="s">
        <v>37</v>
      </c>
      <c r="J46" s="152">
        <v>0</v>
      </c>
      <c r="K46" s="154" t="s">
        <v>2</v>
      </c>
      <c r="L46" s="157" t="str">
        <f t="shared" si="18"/>
        <v/>
      </c>
      <c r="N46" s="155">
        <f t="shared" si="9"/>
        <v>0.29166666666666669</v>
      </c>
      <c r="O46" s="144" t="s">
        <v>17</v>
      </c>
      <c r="P46" s="155">
        <f t="shared" si="10"/>
        <v>0.83333333333333337</v>
      </c>
      <c r="R46" s="158" t="str">
        <f t="shared" si="11"/>
        <v/>
      </c>
      <c r="S46" s="144" t="s">
        <v>17</v>
      </c>
      <c r="T46" s="158" t="str">
        <f t="shared" si="12"/>
        <v/>
      </c>
      <c r="U46" s="156" t="s">
        <v>37</v>
      </c>
      <c r="V46" s="152">
        <v>0</v>
      </c>
      <c r="W46" s="145" t="s">
        <v>2</v>
      </c>
      <c r="X46" s="157" t="str">
        <f t="shared" si="19"/>
        <v/>
      </c>
      <c r="Z46" s="157" t="str">
        <f t="shared" si="20"/>
        <v/>
      </c>
      <c r="AB46" s="165"/>
    </row>
    <row r="47" spans="2:28">
      <c r="B47" s="150"/>
      <c r="C47" s="162" t="s">
        <v>36</v>
      </c>
      <c r="D47" s="166" t="str">
        <f>C45</f>
        <v>ai</v>
      </c>
      <c r="E47" s="150" t="s">
        <v>16</v>
      </c>
      <c r="F47" s="152" t="s">
        <v>36</v>
      </c>
      <c r="G47" s="150" t="s">
        <v>17</v>
      </c>
      <c r="H47" s="152" t="s">
        <v>36</v>
      </c>
      <c r="I47" s="153" t="s">
        <v>37</v>
      </c>
      <c r="J47" s="152" t="s">
        <v>36</v>
      </c>
      <c r="K47" s="154" t="s">
        <v>2</v>
      </c>
      <c r="L47" s="157" t="str">
        <f>IF(OR(L45="",L46=""),"",L45+L46)</f>
        <v/>
      </c>
      <c r="N47" s="155" t="s">
        <v>36</v>
      </c>
      <c r="O47" s="144" t="s">
        <v>17</v>
      </c>
      <c r="P47" s="155" t="s">
        <v>36</v>
      </c>
      <c r="R47" s="158" t="str">
        <f t="shared" si="11"/>
        <v/>
      </c>
      <c r="S47" s="144" t="s">
        <v>17</v>
      </c>
      <c r="T47" s="158" t="str">
        <f t="shared" si="12"/>
        <v>-</v>
      </c>
      <c r="U47" s="156" t="s">
        <v>37</v>
      </c>
      <c r="V47" s="152" t="s">
        <v>172</v>
      </c>
      <c r="W47" s="145" t="s">
        <v>2</v>
      </c>
      <c r="X47" s="157" t="str">
        <f>IF(OR(X45="",X46=""),"",X45+X46)</f>
        <v/>
      </c>
      <c r="Z47" s="157" t="str">
        <f>IF(X47="",L47,IF(OR(L47-X47=0,L47-X47&lt;0),"-",L47-X47))</f>
        <v/>
      </c>
      <c r="AB47" s="165" t="s">
        <v>174</v>
      </c>
    </row>
    <row r="49" spans="3:4">
      <c r="C49" s="146" t="s">
        <v>177</v>
      </c>
      <c r="D49" s="146"/>
    </row>
    <row r="50" spans="3:4">
      <c r="C50" s="146" t="s">
        <v>178</v>
      </c>
      <c r="D50" s="146"/>
    </row>
    <row r="51" spans="3:4">
      <c r="C51" s="146" t="s">
        <v>175</v>
      </c>
      <c r="D51" s="146"/>
    </row>
    <row r="52" spans="3:4">
      <c r="C52" s="146" t="s">
        <v>176</v>
      </c>
      <c r="D52" s="146"/>
    </row>
  </sheetData>
  <sheetProtection sheet="1" insertRows="0" deleteRows="0"/>
  <mergeCells count="4">
    <mergeCell ref="F4:L4"/>
    <mergeCell ref="N4:P4"/>
    <mergeCell ref="R4:X4"/>
    <mergeCell ref="AB4:AB5"/>
  </mergeCells>
  <phoneticPr fontId="2"/>
  <printOptions horizontalCentered="1"/>
  <pageMargins left="0.70866141732283472" right="0.70866141732283472" top="0.55118110236220474" bottom="0.35433070866141736" header="0.31496062992125984" footer="0.31496062992125984"/>
  <pageSetup paperSize="9" scale="41" fitToHeight="0" orientation="landscape" r:id="rId1"/>
  <ignoredErrors>
    <ignoredError sqref="L44 L41 X41 X44"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B1:BS116"/>
  <sheetViews>
    <sheetView workbookViewId="0">
      <selection activeCell="L6" sqref="L6"/>
    </sheetView>
  </sheetViews>
  <sheetFormatPr defaultRowHeight="18.75"/>
  <cols>
    <col min="1" max="1" width="1.375" style="40" customWidth="1"/>
    <col min="2" max="3" width="9" style="40"/>
    <col min="4" max="4" width="40.625" style="40" customWidth="1"/>
    <col min="5" max="16384" width="9" style="40"/>
  </cols>
  <sheetData>
    <row r="1" spans="2:11">
      <c r="B1" s="40" t="s">
        <v>107</v>
      </c>
      <c r="D1" s="89"/>
      <c r="E1" s="89"/>
      <c r="F1" s="89"/>
    </row>
    <row r="2" spans="2:11" s="91" customFormat="1" ht="20.25" customHeight="1">
      <c r="B2" s="90" t="s">
        <v>201</v>
      </c>
      <c r="C2" s="90"/>
      <c r="D2" s="89"/>
      <c r="E2" s="89"/>
      <c r="F2" s="89"/>
    </row>
    <row r="3" spans="2:11" s="91" customFormat="1" ht="20.25" customHeight="1">
      <c r="B3" s="90"/>
      <c r="C3" s="90"/>
      <c r="D3" s="89"/>
      <c r="E3" s="89"/>
      <c r="F3" s="89"/>
    </row>
    <row r="4" spans="2:11" s="96" customFormat="1" ht="20.25" customHeight="1">
      <c r="B4" s="109"/>
      <c r="C4" s="89" t="s">
        <v>141</v>
      </c>
      <c r="D4" s="89"/>
      <c r="F4" s="764" t="s">
        <v>142</v>
      </c>
      <c r="G4" s="764"/>
      <c r="H4" s="764"/>
      <c r="I4" s="764"/>
      <c r="J4" s="764"/>
      <c r="K4" s="764"/>
    </row>
    <row r="5" spans="2:11" s="96" customFormat="1" ht="20.25" customHeight="1">
      <c r="B5" s="110"/>
      <c r="C5" s="89" t="s">
        <v>143</v>
      </c>
      <c r="D5" s="89"/>
      <c r="F5" s="764"/>
      <c r="G5" s="764"/>
      <c r="H5" s="764"/>
      <c r="I5" s="764"/>
      <c r="J5" s="764"/>
      <c r="K5" s="764"/>
    </row>
    <row r="6" spans="2:11" s="91" customFormat="1" ht="20.25" customHeight="1">
      <c r="B6" s="93" t="s">
        <v>136</v>
      </c>
      <c r="C6" s="89"/>
      <c r="D6" s="89"/>
      <c r="E6" s="92"/>
      <c r="F6" s="94"/>
    </row>
    <row r="7" spans="2:11" s="91" customFormat="1" ht="20.25" customHeight="1">
      <c r="B7" s="90"/>
      <c r="C7" s="90"/>
      <c r="D7" s="89"/>
      <c r="E7" s="92"/>
      <c r="F7" s="94"/>
    </row>
    <row r="8" spans="2:11" s="91" customFormat="1" ht="20.25" customHeight="1">
      <c r="B8" s="89" t="s">
        <v>108</v>
      </c>
      <c r="C8" s="90"/>
      <c r="D8" s="89"/>
      <c r="E8" s="92"/>
      <c r="F8" s="94"/>
    </row>
    <row r="9" spans="2:11" s="91" customFormat="1" ht="20.25" customHeight="1">
      <c r="B9" s="90"/>
      <c r="C9" s="90"/>
      <c r="D9" s="89"/>
      <c r="E9" s="89"/>
      <c r="F9" s="89"/>
    </row>
    <row r="10" spans="2:11" s="91" customFormat="1" ht="20.25" customHeight="1">
      <c r="B10" s="89" t="s">
        <v>189</v>
      </c>
      <c r="C10" s="90"/>
      <c r="D10" s="89"/>
      <c r="E10" s="89"/>
      <c r="F10" s="89"/>
    </row>
    <row r="11" spans="2:11" s="91" customFormat="1" ht="20.25" customHeight="1">
      <c r="B11" s="89"/>
      <c r="C11" s="90"/>
      <c r="D11" s="89"/>
      <c r="E11" s="89"/>
      <c r="F11" s="89"/>
    </row>
    <row r="12" spans="2:11" s="91" customFormat="1" ht="20.25" customHeight="1">
      <c r="B12" s="89" t="s">
        <v>193</v>
      </c>
      <c r="C12" s="90"/>
      <c r="D12" s="89"/>
    </row>
    <row r="13" spans="2:11" s="91" customFormat="1" ht="20.25" customHeight="1">
      <c r="B13" s="89"/>
      <c r="C13" s="90"/>
      <c r="D13" s="89"/>
    </row>
    <row r="14" spans="2:11" s="91" customFormat="1" ht="20.25" customHeight="1">
      <c r="B14" s="89" t="s">
        <v>190</v>
      </c>
      <c r="C14" s="90"/>
      <c r="D14" s="89"/>
    </row>
    <row r="15" spans="2:11" s="91" customFormat="1" ht="20.25" customHeight="1">
      <c r="B15" s="89"/>
      <c r="C15" s="90"/>
      <c r="D15" s="89"/>
    </row>
    <row r="16" spans="2:11" s="91" customFormat="1" ht="20.25" customHeight="1">
      <c r="B16" s="89" t="s">
        <v>235</v>
      </c>
      <c r="C16" s="90"/>
      <c r="D16" s="89"/>
    </row>
    <row r="17" spans="2:4" s="91" customFormat="1" ht="20.25" customHeight="1">
      <c r="B17" s="89" t="s">
        <v>233</v>
      </c>
      <c r="C17" s="90"/>
      <c r="D17" s="89"/>
    </row>
    <row r="18" spans="2:4" s="91" customFormat="1" ht="20.25" customHeight="1">
      <c r="B18" s="89" t="s">
        <v>234</v>
      </c>
      <c r="C18" s="90"/>
      <c r="D18" s="89"/>
    </row>
    <row r="19" spans="2:4" s="91" customFormat="1" ht="20.25" customHeight="1">
      <c r="B19" s="89"/>
      <c r="C19" s="90"/>
      <c r="D19" s="89"/>
    </row>
    <row r="20" spans="2:4" s="91" customFormat="1" ht="20.25" customHeight="1">
      <c r="B20" s="89" t="s">
        <v>236</v>
      </c>
      <c r="C20" s="90"/>
      <c r="D20" s="89"/>
    </row>
    <row r="21" spans="2:4" s="91" customFormat="1" ht="20.25" customHeight="1">
      <c r="B21" s="89" t="s">
        <v>205</v>
      </c>
      <c r="C21" s="90"/>
      <c r="D21" s="89"/>
    </row>
    <row r="22" spans="2:4" s="91" customFormat="1" ht="20.25" customHeight="1">
      <c r="B22" s="89"/>
      <c r="C22" s="90"/>
      <c r="D22" s="89"/>
    </row>
    <row r="23" spans="2:4" s="91" customFormat="1" ht="20.25" customHeight="1">
      <c r="B23" s="89" t="s">
        <v>237</v>
      </c>
      <c r="C23" s="90"/>
      <c r="D23" s="89"/>
    </row>
    <row r="24" spans="2:4" s="91" customFormat="1" ht="20.25" customHeight="1">
      <c r="B24" s="89"/>
      <c r="C24" s="90"/>
      <c r="D24" s="89"/>
    </row>
    <row r="25" spans="2:4" s="91" customFormat="1" ht="17.25" customHeight="1">
      <c r="B25" s="89" t="s">
        <v>238</v>
      </c>
      <c r="C25" s="89"/>
      <c r="D25" s="89"/>
    </row>
    <row r="26" spans="2:4" s="91" customFormat="1" ht="17.25" customHeight="1">
      <c r="B26" s="89" t="s">
        <v>109</v>
      </c>
      <c r="C26" s="89"/>
      <c r="D26" s="89"/>
    </row>
    <row r="27" spans="2:4" s="91" customFormat="1" ht="17.25" customHeight="1">
      <c r="B27" s="89"/>
      <c r="C27" s="89"/>
      <c r="D27" s="89"/>
    </row>
    <row r="28" spans="2:4" s="91" customFormat="1" ht="17.25" customHeight="1">
      <c r="B28" s="89"/>
      <c r="C28" s="65" t="s">
        <v>20</v>
      </c>
      <c r="D28" s="65" t="s">
        <v>3</v>
      </c>
    </row>
    <row r="29" spans="2:4" s="91" customFormat="1" ht="17.25" customHeight="1">
      <c r="B29" s="89"/>
      <c r="C29" s="65">
        <v>1</v>
      </c>
      <c r="D29" s="95" t="s">
        <v>76</v>
      </c>
    </row>
    <row r="30" spans="2:4" s="91" customFormat="1" ht="17.25" customHeight="1">
      <c r="B30" s="89"/>
      <c r="C30" s="65">
        <v>2</v>
      </c>
      <c r="D30" s="95" t="s">
        <v>85</v>
      </c>
    </row>
    <row r="31" spans="2:4" s="91" customFormat="1" ht="17.25" customHeight="1">
      <c r="B31" s="89"/>
      <c r="C31" s="65">
        <v>3</v>
      </c>
      <c r="D31" s="95" t="s">
        <v>82</v>
      </c>
    </row>
    <row r="32" spans="2:4" s="91" customFormat="1" ht="17.25" customHeight="1">
      <c r="B32" s="89"/>
      <c r="C32" s="92"/>
      <c r="D32" s="94"/>
    </row>
    <row r="33" spans="2:51" s="91" customFormat="1" ht="17.25" customHeight="1">
      <c r="B33" s="89" t="s">
        <v>239</v>
      </c>
      <c r="C33" s="89"/>
      <c r="D33" s="89"/>
      <c r="E33" s="96"/>
      <c r="F33" s="96"/>
    </row>
    <row r="34" spans="2:51" s="91" customFormat="1" ht="17.25" customHeight="1">
      <c r="B34" s="89" t="s">
        <v>110</v>
      </c>
      <c r="C34" s="89"/>
      <c r="D34" s="89"/>
      <c r="E34" s="96"/>
      <c r="F34" s="96"/>
    </row>
    <row r="35" spans="2:51" s="91" customFormat="1" ht="17.25" customHeight="1">
      <c r="B35" s="89"/>
      <c r="C35" s="89"/>
      <c r="D35" s="89"/>
      <c r="E35" s="96"/>
      <c r="F35" s="96"/>
      <c r="G35" s="97"/>
      <c r="H35" s="97"/>
      <c r="J35" s="97"/>
      <c r="K35" s="97"/>
      <c r="L35" s="97"/>
      <c r="M35" s="97"/>
      <c r="N35" s="97"/>
      <c r="O35" s="97"/>
      <c r="R35" s="97"/>
      <c r="S35" s="97"/>
      <c r="T35" s="97"/>
      <c r="W35" s="97"/>
      <c r="X35" s="97"/>
      <c r="Y35" s="97"/>
    </row>
    <row r="36" spans="2:51" s="91" customFormat="1" ht="17.25" customHeight="1">
      <c r="B36" s="89"/>
      <c r="C36" s="65" t="s">
        <v>4</v>
      </c>
      <c r="D36" s="65" t="s">
        <v>5</v>
      </c>
      <c r="E36" s="96"/>
      <c r="F36" s="96"/>
      <c r="G36" s="97"/>
      <c r="H36" s="97"/>
      <c r="J36" s="97"/>
      <c r="K36" s="97"/>
      <c r="L36" s="97"/>
      <c r="M36" s="97"/>
      <c r="N36" s="97"/>
      <c r="O36" s="97"/>
      <c r="R36" s="97"/>
      <c r="S36" s="97"/>
      <c r="T36" s="97"/>
      <c r="W36" s="97"/>
      <c r="X36" s="97"/>
      <c r="Y36" s="97"/>
    </row>
    <row r="37" spans="2:51" s="91" customFormat="1" ht="17.25" customHeight="1">
      <c r="B37" s="89"/>
      <c r="C37" s="65" t="s">
        <v>6</v>
      </c>
      <c r="D37" s="95" t="s">
        <v>111</v>
      </c>
      <c r="E37" s="96"/>
      <c r="F37" s="96"/>
      <c r="G37" s="97"/>
      <c r="H37" s="97"/>
      <c r="J37" s="97"/>
      <c r="K37" s="97"/>
      <c r="L37" s="97"/>
      <c r="M37" s="97"/>
      <c r="N37" s="97"/>
      <c r="O37" s="97"/>
      <c r="R37" s="97"/>
      <c r="S37" s="97"/>
      <c r="T37" s="97"/>
      <c r="W37" s="97"/>
      <c r="X37" s="97"/>
      <c r="Y37" s="97"/>
    </row>
    <row r="38" spans="2:51" s="91" customFormat="1" ht="17.25" customHeight="1">
      <c r="B38" s="89"/>
      <c r="C38" s="65" t="s">
        <v>7</v>
      </c>
      <c r="D38" s="95" t="s">
        <v>112</v>
      </c>
      <c r="E38" s="96"/>
      <c r="F38" s="96"/>
      <c r="G38" s="97"/>
      <c r="H38" s="97"/>
      <c r="J38" s="97"/>
      <c r="K38" s="97"/>
      <c r="L38" s="97"/>
      <c r="M38" s="97"/>
      <c r="N38" s="97"/>
      <c r="O38" s="97"/>
      <c r="R38" s="97"/>
      <c r="S38" s="97"/>
      <c r="T38" s="97"/>
      <c r="W38" s="97"/>
      <c r="X38" s="97"/>
      <c r="Y38" s="97"/>
    </row>
    <row r="39" spans="2:51" s="91" customFormat="1" ht="17.25" customHeight="1">
      <c r="B39" s="89"/>
      <c r="C39" s="65" t="s">
        <v>8</v>
      </c>
      <c r="D39" s="95" t="s">
        <v>113</v>
      </c>
      <c r="E39" s="96"/>
      <c r="F39" s="96"/>
      <c r="G39" s="97"/>
      <c r="H39" s="97"/>
      <c r="J39" s="97"/>
      <c r="K39" s="97"/>
      <c r="L39" s="97"/>
      <c r="M39" s="97"/>
      <c r="N39" s="97"/>
      <c r="O39" s="97"/>
      <c r="R39" s="97"/>
      <c r="S39" s="97"/>
      <c r="T39" s="97"/>
      <c r="W39" s="97"/>
      <c r="X39" s="97"/>
      <c r="Y39" s="97"/>
    </row>
    <row r="40" spans="2:51" s="91" customFormat="1" ht="17.25" customHeight="1">
      <c r="B40" s="89"/>
      <c r="C40" s="65" t="s">
        <v>9</v>
      </c>
      <c r="D40" s="95" t="s">
        <v>137</v>
      </c>
      <c r="E40" s="96"/>
      <c r="F40" s="96"/>
      <c r="G40" s="97"/>
      <c r="H40" s="97"/>
      <c r="J40" s="97"/>
      <c r="K40" s="97"/>
      <c r="L40" s="97"/>
      <c r="M40" s="97"/>
      <c r="N40" s="97"/>
      <c r="O40" s="97"/>
      <c r="R40" s="97"/>
      <c r="S40" s="97"/>
      <c r="T40" s="97"/>
      <c r="W40" s="97"/>
      <c r="X40" s="97"/>
      <c r="Y40" s="97"/>
    </row>
    <row r="41" spans="2:51" s="91" customFormat="1" ht="17.25" customHeight="1">
      <c r="B41" s="89"/>
      <c r="C41" s="89"/>
      <c r="D41" s="89"/>
      <c r="E41" s="96"/>
      <c r="F41" s="96"/>
      <c r="G41" s="97"/>
      <c r="H41" s="97"/>
      <c r="J41" s="97"/>
      <c r="K41" s="97"/>
      <c r="L41" s="97"/>
      <c r="M41" s="97"/>
      <c r="N41" s="97"/>
      <c r="O41" s="97"/>
      <c r="R41" s="97"/>
      <c r="S41" s="97"/>
      <c r="T41" s="97"/>
      <c r="W41" s="97"/>
      <c r="X41" s="97"/>
      <c r="Y41" s="97"/>
    </row>
    <row r="42" spans="2:51" s="91" customFormat="1" ht="17.25" customHeight="1">
      <c r="B42" s="89"/>
      <c r="C42" s="98" t="s">
        <v>10</v>
      </c>
      <c r="D42" s="89"/>
      <c r="E42" s="96"/>
      <c r="F42" s="96"/>
      <c r="G42" s="97"/>
      <c r="H42" s="97"/>
      <c r="J42" s="97"/>
      <c r="K42" s="97"/>
      <c r="L42" s="97"/>
      <c r="M42" s="97"/>
      <c r="N42" s="97"/>
      <c r="O42" s="97"/>
      <c r="R42" s="97"/>
      <c r="S42" s="97"/>
      <c r="T42" s="97"/>
      <c r="W42" s="97"/>
      <c r="X42" s="97"/>
      <c r="Y42" s="97"/>
    </row>
    <row r="43" spans="2:51" s="91" customFormat="1" ht="17.25" customHeight="1">
      <c r="B43" s="96"/>
      <c r="C43" s="89" t="s">
        <v>114</v>
      </c>
      <c r="D43" s="96"/>
      <c r="E43" s="96"/>
      <c r="F43" s="98"/>
      <c r="G43" s="97"/>
      <c r="H43" s="97"/>
      <c r="J43" s="97"/>
      <c r="K43" s="97"/>
      <c r="L43" s="97"/>
      <c r="M43" s="97"/>
      <c r="N43" s="97"/>
      <c r="O43" s="97"/>
      <c r="R43" s="97"/>
      <c r="S43" s="97"/>
      <c r="T43" s="97"/>
      <c r="W43" s="97"/>
      <c r="X43" s="97"/>
      <c r="Y43" s="97"/>
    </row>
    <row r="44" spans="2:51" s="91" customFormat="1" ht="17.25" customHeight="1">
      <c r="B44" s="96"/>
      <c r="C44" s="89" t="s">
        <v>138</v>
      </c>
      <c r="D44" s="96"/>
      <c r="E44" s="96"/>
      <c r="F44" s="89"/>
      <c r="G44" s="97"/>
      <c r="H44" s="97"/>
      <c r="J44" s="97"/>
      <c r="K44" s="97"/>
      <c r="L44" s="97"/>
      <c r="M44" s="97"/>
      <c r="N44" s="97"/>
      <c r="O44" s="97"/>
      <c r="R44" s="97"/>
      <c r="S44" s="97"/>
      <c r="T44" s="97"/>
      <c r="W44" s="97"/>
      <c r="X44" s="97"/>
      <c r="Y44" s="97"/>
    </row>
    <row r="45" spans="2:51" s="91" customFormat="1" ht="17.25" customHeight="1">
      <c r="B45" s="89"/>
      <c r="C45" s="89"/>
      <c r="D45" s="89"/>
      <c r="E45" s="98"/>
      <c r="F45" s="97"/>
      <c r="G45" s="97"/>
      <c r="H45" s="97"/>
      <c r="J45" s="97"/>
      <c r="K45" s="97"/>
      <c r="L45" s="97"/>
      <c r="M45" s="97"/>
      <c r="N45" s="97"/>
      <c r="O45" s="97"/>
      <c r="R45" s="97"/>
      <c r="S45" s="97"/>
      <c r="T45" s="97"/>
      <c r="W45" s="97"/>
      <c r="X45" s="97"/>
      <c r="Y45" s="97"/>
    </row>
    <row r="46" spans="2:51" s="91" customFormat="1" ht="17.25" customHeight="1">
      <c r="B46" s="89" t="s">
        <v>240</v>
      </c>
      <c r="C46" s="89"/>
      <c r="D46" s="89"/>
    </row>
    <row r="47" spans="2:51" s="91" customFormat="1" ht="17.25" customHeight="1">
      <c r="B47" s="89" t="s">
        <v>115</v>
      </c>
      <c r="C47" s="89"/>
      <c r="D47" s="89"/>
      <c r="AH47" s="64"/>
      <c r="AI47" s="64"/>
      <c r="AJ47" s="64"/>
      <c r="AK47" s="64"/>
      <c r="AL47" s="64"/>
      <c r="AM47" s="64"/>
      <c r="AN47" s="64"/>
      <c r="AO47" s="64"/>
      <c r="AP47" s="64"/>
      <c r="AQ47" s="64"/>
      <c r="AR47" s="64"/>
      <c r="AS47" s="64"/>
    </row>
    <row r="48" spans="2:51" s="91" customFormat="1" ht="17.25" customHeight="1">
      <c r="B48" s="99" t="s">
        <v>118</v>
      </c>
      <c r="C48" s="96"/>
      <c r="D48" s="96"/>
      <c r="E48" s="100"/>
      <c r="F48" s="100"/>
      <c r="G48" s="100"/>
      <c r="H48" s="100"/>
      <c r="I48" s="100"/>
      <c r="J48" s="100"/>
      <c r="K48" s="100"/>
      <c r="L48" s="100"/>
      <c r="M48" s="100"/>
      <c r="N48" s="100"/>
      <c r="O48" s="101"/>
      <c r="P48" s="101"/>
      <c r="Q48" s="100"/>
      <c r="R48" s="101"/>
      <c r="S48" s="100"/>
      <c r="T48" s="100"/>
      <c r="U48" s="101"/>
      <c r="V48" s="64"/>
      <c r="W48" s="64"/>
      <c r="X48" s="64"/>
      <c r="Y48" s="100"/>
      <c r="Z48" s="100"/>
      <c r="AA48" s="100"/>
      <c r="AB48" s="100"/>
      <c r="AC48" s="64"/>
      <c r="AD48" s="100"/>
      <c r="AE48" s="101"/>
      <c r="AF48" s="101"/>
      <c r="AG48" s="101"/>
      <c r="AH48" s="101"/>
      <c r="AI48" s="102"/>
      <c r="AJ48" s="101"/>
      <c r="AK48" s="101"/>
      <c r="AL48" s="101"/>
      <c r="AM48" s="101"/>
      <c r="AN48" s="101"/>
      <c r="AO48" s="101"/>
      <c r="AP48" s="101"/>
      <c r="AQ48" s="101"/>
      <c r="AR48" s="101"/>
      <c r="AS48" s="101"/>
      <c r="AT48" s="101"/>
      <c r="AU48" s="101"/>
      <c r="AV48" s="101"/>
      <c r="AW48" s="101"/>
      <c r="AX48" s="101"/>
      <c r="AY48" s="102"/>
    </row>
    <row r="49" spans="2:50" s="91" customFormat="1" ht="17.25" customHeight="1">
      <c r="F49" s="64"/>
    </row>
    <row r="50" spans="2:50" s="91" customFormat="1" ht="17.25" customHeight="1">
      <c r="B50" s="89" t="s">
        <v>241</v>
      </c>
      <c r="C50" s="89"/>
    </row>
    <row r="51" spans="2:50" s="91" customFormat="1" ht="17.25" customHeight="1">
      <c r="B51" s="89"/>
      <c r="C51" s="89"/>
    </row>
    <row r="52" spans="2:50" s="91" customFormat="1" ht="17.25" customHeight="1">
      <c r="B52" s="89" t="s">
        <v>242</v>
      </c>
      <c r="C52" s="89"/>
    </row>
    <row r="53" spans="2:50" s="91" customFormat="1" ht="17.25" customHeight="1">
      <c r="B53" s="89" t="s">
        <v>191</v>
      </c>
      <c r="C53" s="89"/>
    </row>
    <row r="54" spans="2:50" s="91" customFormat="1" ht="17.25" customHeight="1">
      <c r="B54" s="89"/>
      <c r="C54" s="89"/>
    </row>
    <row r="55" spans="2:50" s="91" customFormat="1" ht="17.25" customHeight="1">
      <c r="B55" s="89" t="s">
        <v>243</v>
      </c>
      <c r="C55" s="89"/>
    </row>
    <row r="56" spans="2:50" s="91" customFormat="1" ht="17.25" customHeight="1">
      <c r="B56" s="89" t="s">
        <v>116</v>
      </c>
      <c r="C56" s="89"/>
    </row>
    <row r="57" spans="2:50" s="91" customFormat="1" ht="17.25" customHeight="1">
      <c r="B57" s="89"/>
      <c r="C57" s="89"/>
    </row>
    <row r="58" spans="2:50" s="91" customFormat="1" ht="17.25" customHeight="1">
      <c r="B58" s="89" t="s">
        <v>244</v>
      </c>
      <c r="C58" s="89"/>
      <c r="D58" s="89"/>
    </row>
    <row r="59" spans="2:50" s="91" customFormat="1" ht="17.25" customHeight="1">
      <c r="B59" s="89"/>
      <c r="C59" s="89"/>
      <c r="D59" s="89"/>
    </row>
    <row r="60" spans="2:50" s="91" customFormat="1" ht="17.25" customHeight="1">
      <c r="B60" s="96" t="s">
        <v>245</v>
      </c>
      <c r="C60" s="96"/>
      <c r="D60" s="89"/>
    </row>
    <row r="61" spans="2:50" s="91" customFormat="1" ht="17.25" customHeight="1">
      <c r="B61" s="96" t="s">
        <v>117</v>
      </c>
      <c r="C61" s="96"/>
      <c r="D61" s="89"/>
    </row>
    <row r="62" spans="2:50" s="91" customFormat="1" ht="17.25" customHeight="1">
      <c r="B62" s="96" t="s">
        <v>192</v>
      </c>
    </row>
    <row r="63" spans="2:50" s="91" customFormat="1" ht="17.25" customHeight="1">
      <c r="B63" s="96"/>
    </row>
    <row r="64" spans="2:50" s="91" customFormat="1" ht="17.25" customHeight="1">
      <c r="B64" s="91" t="s">
        <v>246</v>
      </c>
      <c r="E64" s="103"/>
      <c r="F64" s="103"/>
      <c r="G64" s="103"/>
      <c r="H64" s="103"/>
      <c r="I64" s="103"/>
      <c r="J64" s="103"/>
      <c r="K64" s="103"/>
      <c r="L64" s="108"/>
      <c r="M64" s="96" t="s">
        <v>119</v>
      </c>
      <c r="N64" s="103"/>
      <c r="O64" s="103"/>
      <c r="P64" s="103"/>
      <c r="Q64" s="103"/>
      <c r="R64" s="103"/>
      <c r="S64" s="103"/>
      <c r="T64" s="103"/>
      <c r="U64" s="103"/>
      <c r="V64" s="103"/>
      <c r="W64" s="103"/>
      <c r="X64" s="103"/>
      <c r="Y64" s="103"/>
      <c r="Z64" s="103"/>
      <c r="AA64" s="103"/>
      <c r="AB64" s="103"/>
      <c r="AC64" s="103"/>
      <c r="AD64" s="103"/>
      <c r="AE64" s="103"/>
      <c r="AF64" s="103"/>
      <c r="AG64" s="103"/>
      <c r="AH64" s="103"/>
      <c r="AI64" s="103"/>
      <c r="AJ64" s="103"/>
      <c r="AK64" s="103"/>
      <c r="AL64" s="103"/>
      <c r="AM64" s="103"/>
      <c r="AN64" s="103"/>
      <c r="AO64" s="103"/>
      <c r="AP64" s="103"/>
      <c r="AQ64" s="103"/>
      <c r="AR64" s="103"/>
      <c r="AS64" s="103"/>
      <c r="AT64" s="103"/>
      <c r="AU64" s="103"/>
      <c r="AV64" s="103"/>
      <c r="AW64" s="103"/>
      <c r="AX64" s="103"/>
    </row>
    <row r="65" spans="2:71" s="91" customFormat="1" ht="17.25" customHeight="1">
      <c r="E65" s="103"/>
      <c r="F65" s="103"/>
      <c r="G65" s="103"/>
      <c r="H65" s="103"/>
      <c r="I65" s="103"/>
      <c r="J65" s="103"/>
      <c r="K65" s="103"/>
      <c r="L65" s="103"/>
      <c r="M65" s="103"/>
      <c r="N65" s="103"/>
      <c r="O65" s="103"/>
      <c r="P65" s="103"/>
      <c r="Q65" s="103"/>
      <c r="R65" s="103"/>
      <c r="S65" s="103"/>
      <c r="T65" s="103"/>
      <c r="U65" s="103"/>
      <c r="V65" s="103"/>
      <c r="W65" s="103"/>
      <c r="X65" s="103"/>
      <c r="Y65" s="103"/>
      <c r="Z65" s="103"/>
      <c r="AA65" s="103"/>
      <c r="AB65" s="103"/>
      <c r="AC65" s="103"/>
      <c r="AD65" s="103"/>
      <c r="AE65" s="103"/>
      <c r="AF65" s="103"/>
      <c r="AG65" s="103"/>
      <c r="AH65" s="103"/>
      <c r="AI65" s="103"/>
      <c r="AJ65" s="103"/>
      <c r="AK65" s="103"/>
      <c r="AL65" s="103"/>
      <c r="AM65" s="103"/>
      <c r="AN65" s="103"/>
      <c r="AO65" s="103"/>
      <c r="AP65" s="103"/>
      <c r="AQ65" s="103"/>
      <c r="AR65" s="103"/>
      <c r="AS65" s="103"/>
      <c r="AT65" s="103"/>
      <c r="AU65" s="103"/>
      <c r="AV65" s="103"/>
      <c r="AW65" s="103"/>
      <c r="AX65" s="103"/>
    </row>
    <row r="66" spans="2:71" s="91" customFormat="1" ht="17.25" customHeight="1">
      <c r="B66" s="91" t="s">
        <v>247</v>
      </c>
      <c r="E66" s="103"/>
      <c r="F66" s="103"/>
      <c r="G66" s="103"/>
      <c r="H66" s="103"/>
      <c r="I66" s="103"/>
      <c r="J66" s="103"/>
      <c r="K66" s="103"/>
      <c r="L66" s="103"/>
      <c r="M66" s="103"/>
      <c r="N66" s="103"/>
      <c r="O66" s="103"/>
      <c r="P66" s="103"/>
      <c r="Q66" s="103"/>
      <c r="R66" s="103"/>
      <c r="S66" s="103"/>
      <c r="T66" s="103"/>
      <c r="U66" s="103"/>
      <c r="V66" s="103"/>
      <c r="W66" s="103"/>
      <c r="X66" s="103"/>
      <c r="Y66" s="103"/>
      <c r="Z66" s="103"/>
      <c r="AA66" s="103"/>
      <c r="AB66" s="103"/>
      <c r="AC66" s="103"/>
      <c r="AD66" s="103"/>
      <c r="AE66" s="103"/>
      <c r="AF66" s="103"/>
      <c r="AG66" s="103"/>
      <c r="AH66" s="103"/>
      <c r="AI66" s="103"/>
      <c r="AJ66" s="103"/>
      <c r="AK66" s="103"/>
      <c r="AL66" s="103"/>
      <c r="AM66" s="103"/>
      <c r="AN66" s="103"/>
      <c r="AO66" s="103"/>
      <c r="AP66" s="103"/>
      <c r="AQ66" s="103"/>
      <c r="AR66" s="103"/>
      <c r="AS66" s="103"/>
      <c r="AT66" s="103"/>
      <c r="AU66" s="103"/>
      <c r="AV66" s="103"/>
      <c r="AW66" s="103"/>
      <c r="AX66" s="103"/>
    </row>
    <row r="67" spans="2:71" s="91" customFormat="1" ht="17.25" customHeight="1">
      <c r="E67" s="103"/>
      <c r="F67" s="103"/>
      <c r="G67" s="103"/>
      <c r="H67" s="103"/>
      <c r="I67" s="103"/>
      <c r="J67" s="103"/>
      <c r="K67" s="103"/>
      <c r="L67" s="103"/>
      <c r="M67" s="103"/>
      <c r="N67" s="103"/>
      <c r="O67" s="103"/>
      <c r="P67" s="103"/>
      <c r="Q67" s="103"/>
      <c r="R67" s="103"/>
      <c r="S67" s="103"/>
      <c r="T67" s="103"/>
      <c r="U67" s="103"/>
      <c r="V67" s="103"/>
      <c r="W67" s="103"/>
      <c r="X67" s="103"/>
      <c r="Y67" s="103"/>
      <c r="Z67" s="103"/>
      <c r="AA67" s="103"/>
      <c r="AB67" s="103"/>
      <c r="AC67" s="103"/>
      <c r="AD67" s="103"/>
      <c r="AE67" s="103"/>
      <c r="AF67" s="103"/>
      <c r="AG67" s="103"/>
      <c r="AH67" s="103"/>
      <c r="AI67" s="103"/>
      <c r="AJ67" s="103"/>
      <c r="AK67" s="103"/>
      <c r="AL67" s="103"/>
      <c r="AM67" s="103"/>
      <c r="AN67" s="103"/>
      <c r="AO67" s="103"/>
      <c r="AP67" s="103"/>
      <c r="AQ67" s="103"/>
      <c r="AR67" s="103"/>
      <c r="AS67" s="103"/>
      <c r="AT67" s="103"/>
      <c r="AU67" s="103"/>
      <c r="AV67" s="103"/>
      <c r="AW67" s="103"/>
      <c r="AX67" s="103"/>
      <c r="AY67" s="103"/>
      <c r="AZ67" s="103"/>
      <c r="BA67" s="103"/>
      <c r="BB67" s="103"/>
    </row>
    <row r="68" spans="2:71" s="91" customFormat="1" ht="17.25" customHeight="1">
      <c r="B68" s="91" t="s">
        <v>248</v>
      </c>
      <c r="E68" s="103"/>
      <c r="F68" s="103"/>
      <c r="G68" s="103"/>
      <c r="H68" s="103"/>
      <c r="I68" s="103"/>
      <c r="J68" s="103"/>
      <c r="K68" s="103"/>
      <c r="L68" s="103"/>
      <c r="M68" s="103"/>
      <c r="N68" s="103"/>
      <c r="O68" s="103"/>
      <c r="P68" s="103"/>
      <c r="Q68" s="103"/>
      <c r="R68" s="103"/>
      <c r="S68" s="103"/>
      <c r="T68" s="103"/>
      <c r="U68" s="103"/>
      <c r="V68" s="103"/>
      <c r="W68" s="103"/>
      <c r="X68" s="103"/>
      <c r="Y68" s="103"/>
      <c r="Z68" s="103"/>
      <c r="AA68" s="103"/>
      <c r="AB68" s="103"/>
      <c r="AC68" s="103"/>
      <c r="AD68" s="103"/>
      <c r="AE68" s="103"/>
      <c r="AF68" s="103"/>
      <c r="AG68" s="103"/>
      <c r="AH68" s="103"/>
      <c r="AI68" s="103"/>
      <c r="AJ68" s="103"/>
      <c r="AK68" s="103"/>
      <c r="AL68" s="103"/>
      <c r="AM68" s="103"/>
      <c r="AN68" s="103"/>
      <c r="AO68" s="103"/>
      <c r="AP68" s="103"/>
      <c r="AQ68" s="103"/>
      <c r="AR68" s="103"/>
      <c r="AS68" s="103"/>
      <c r="AT68" s="103"/>
      <c r="AU68" s="103"/>
      <c r="AV68" s="103"/>
      <c r="AW68" s="103"/>
      <c r="AX68" s="103"/>
      <c r="AY68" s="103"/>
      <c r="AZ68" s="103"/>
      <c r="BA68" s="103"/>
      <c r="BB68" s="103"/>
    </row>
    <row r="69" spans="2:71" s="91" customFormat="1" ht="17.25" customHeight="1">
      <c r="E69" s="103"/>
      <c r="F69" s="103"/>
      <c r="G69" s="103"/>
      <c r="H69" s="103"/>
      <c r="I69" s="103"/>
      <c r="J69" s="103"/>
      <c r="K69" s="103"/>
      <c r="L69" s="103"/>
      <c r="M69" s="103"/>
      <c r="N69" s="103"/>
      <c r="O69" s="103"/>
      <c r="P69" s="103"/>
      <c r="Q69" s="103"/>
      <c r="R69" s="103"/>
      <c r="S69" s="103"/>
      <c r="T69" s="103"/>
      <c r="U69" s="103"/>
      <c r="V69" s="103"/>
      <c r="W69" s="103"/>
      <c r="X69" s="103"/>
      <c r="Y69" s="103"/>
      <c r="Z69" s="103"/>
      <c r="AA69" s="103"/>
      <c r="AB69" s="103"/>
      <c r="AC69" s="103"/>
      <c r="AD69" s="103"/>
      <c r="AE69" s="103"/>
      <c r="AF69" s="103"/>
      <c r="AG69" s="103"/>
      <c r="AH69" s="103"/>
      <c r="AI69" s="103"/>
      <c r="AJ69" s="103"/>
      <c r="AK69" s="103"/>
      <c r="AL69" s="103"/>
      <c r="AM69" s="103"/>
      <c r="AN69" s="103"/>
      <c r="AO69" s="103"/>
      <c r="AP69" s="103"/>
      <c r="AQ69" s="103"/>
      <c r="AR69" s="103"/>
      <c r="AS69" s="103"/>
      <c r="AT69" s="103"/>
      <c r="AU69" s="103"/>
      <c r="AV69" s="103"/>
      <c r="AW69" s="103"/>
      <c r="AX69" s="103"/>
      <c r="AY69" s="103"/>
      <c r="AZ69" s="103"/>
      <c r="BA69" s="103"/>
      <c r="BB69" s="103"/>
    </row>
    <row r="70" spans="2:71" s="91" customFormat="1" ht="17.25" customHeight="1">
      <c r="B70" s="91" t="s">
        <v>249</v>
      </c>
      <c r="BL70" s="104"/>
      <c r="BM70" s="105"/>
      <c r="BN70" s="104"/>
      <c r="BO70" s="104"/>
      <c r="BP70" s="104"/>
      <c r="BQ70" s="106"/>
      <c r="BR70" s="107"/>
      <c r="BS70" s="107"/>
    </row>
    <row r="71" spans="2:71" s="91" customFormat="1" ht="17.25" customHeight="1">
      <c r="E71" s="103"/>
      <c r="F71" s="103"/>
      <c r="G71" s="103"/>
      <c r="H71" s="103"/>
      <c r="I71" s="103"/>
      <c r="J71" s="103"/>
      <c r="K71" s="103"/>
      <c r="L71" s="103"/>
      <c r="M71" s="103"/>
      <c r="N71" s="103"/>
      <c r="O71" s="103"/>
      <c r="P71" s="103"/>
      <c r="Q71" s="103"/>
      <c r="R71" s="103"/>
      <c r="S71" s="103"/>
      <c r="T71" s="103"/>
      <c r="U71" s="103"/>
      <c r="V71" s="103"/>
      <c r="W71" s="103"/>
      <c r="X71" s="103"/>
      <c r="Y71" s="103"/>
      <c r="Z71" s="103"/>
      <c r="AA71" s="103"/>
      <c r="AB71" s="103"/>
      <c r="AC71" s="103"/>
      <c r="AD71" s="103"/>
      <c r="AE71" s="103"/>
      <c r="AF71" s="103"/>
      <c r="AG71" s="103"/>
      <c r="AH71" s="103"/>
      <c r="AI71" s="103"/>
      <c r="AJ71" s="103"/>
      <c r="AK71" s="103"/>
      <c r="AL71" s="103"/>
      <c r="AM71" s="103"/>
      <c r="AN71" s="103"/>
      <c r="AO71" s="103"/>
      <c r="AP71" s="103"/>
      <c r="AQ71" s="103"/>
      <c r="AR71" s="103"/>
      <c r="AS71" s="103"/>
      <c r="AT71" s="103"/>
      <c r="AU71" s="103"/>
      <c r="AV71" s="103"/>
      <c r="AW71" s="103"/>
      <c r="AX71" s="103"/>
    </row>
    <row r="72" spans="2:71" ht="17.25" customHeight="1">
      <c r="B72" s="91" t="s">
        <v>250</v>
      </c>
    </row>
    <row r="73" spans="2:71" ht="18.75" customHeight="1"/>
    <row r="74" spans="2:71" ht="18.75" customHeight="1"/>
    <row r="75" spans="2:71" ht="18.75" customHeight="1"/>
    <row r="76" spans="2:71" ht="18.75" customHeight="1"/>
    <row r="77" spans="2:71" ht="18.75" customHeight="1"/>
    <row r="78" spans="2:71" ht="18.75" customHeight="1"/>
    <row r="79" spans="2:71" ht="18.75" customHeight="1"/>
    <row r="80" spans="2:71"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sheetData>
  <mergeCells count="1">
    <mergeCell ref="F4:K5"/>
  </mergeCells>
  <phoneticPr fontId="2"/>
  <pageMargins left="0.70866141732283472" right="0.70866141732283472" top="0.74803149606299213" bottom="0.35433070866141736" header="0.31496062992125984" footer="0.31496062992125984"/>
  <pageSetup paperSize="9" scale="46"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B1:L40"/>
  <sheetViews>
    <sheetView workbookViewId="0">
      <selection activeCell="L6" sqref="L6"/>
    </sheetView>
  </sheetViews>
  <sheetFormatPr defaultRowHeight="25.5"/>
  <cols>
    <col min="1" max="1" width="1.875" style="190" customWidth="1"/>
    <col min="2" max="2" width="11.5" style="190" customWidth="1"/>
    <col min="3" max="12" width="40.625" style="190" customWidth="1"/>
    <col min="13" max="16384" width="9" style="190"/>
  </cols>
  <sheetData>
    <row r="1" spans="2:12">
      <c r="B1" s="189" t="s">
        <v>98</v>
      </c>
      <c r="C1" s="189"/>
      <c r="D1" s="189"/>
    </row>
    <row r="2" spans="2:12">
      <c r="B2" s="189"/>
      <c r="C2" s="189"/>
      <c r="D2" s="189"/>
    </row>
    <row r="3" spans="2:12">
      <c r="B3" s="191" t="s">
        <v>99</v>
      </c>
      <c r="C3" s="191" t="s">
        <v>100</v>
      </c>
      <c r="D3" s="189"/>
    </row>
    <row r="4" spans="2:12">
      <c r="B4" s="192">
        <v>1</v>
      </c>
      <c r="C4" s="193" t="s">
        <v>194</v>
      </c>
      <c r="D4" s="189"/>
    </row>
    <row r="5" spans="2:12">
      <c r="B5" s="192">
        <v>2</v>
      </c>
      <c r="C5" s="193" t="s">
        <v>195</v>
      </c>
    </row>
    <row r="6" spans="2:12">
      <c r="B6" s="192">
        <v>3</v>
      </c>
      <c r="C6" s="193" t="s">
        <v>196</v>
      </c>
      <c r="D6" s="189"/>
    </row>
    <row r="7" spans="2:12">
      <c r="B7" s="192">
        <v>4</v>
      </c>
      <c r="C7" s="193" t="s">
        <v>197</v>
      </c>
      <c r="D7" s="189"/>
    </row>
    <row r="8" spans="2:12">
      <c r="B8" s="192">
        <v>5</v>
      </c>
      <c r="C8" s="193" t="s">
        <v>251</v>
      </c>
      <c r="D8" s="189"/>
    </row>
    <row r="9" spans="2:12">
      <c r="B9" s="192">
        <v>6</v>
      </c>
      <c r="C9" s="193" t="s">
        <v>81</v>
      </c>
      <c r="D9" s="189"/>
    </row>
    <row r="10" spans="2:12">
      <c r="B10" s="192">
        <v>7</v>
      </c>
      <c r="C10" s="193" t="s">
        <v>148</v>
      </c>
      <c r="D10" s="189"/>
    </row>
    <row r="12" spans="2:12">
      <c r="B12" s="189" t="s">
        <v>101</v>
      </c>
    </row>
    <row r="13" spans="2:12" ht="26.25" thickBot="1"/>
    <row r="14" spans="2:12" ht="26.25" thickBot="1">
      <c r="B14" s="194" t="s">
        <v>83</v>
      </c>
      <c r="C14" s="195" t="s">
        <v>76</v>
      </c>
      <c r="D14" s="196" t="s">
        <v>85</v>
      </c>
      <c r="E14" s="196" t="s">
        <v>82</v>
      </c>
      <c r="F14" s="196" t="s">
        <v>81</v>
      </c>
      <c r="G14" s="196" t="s">
        <v>148</v>
      </c>
      <c r="H14" s="196" t="s">
        <v>148</v>
      </c>
      <c r="I14" s="196" t="s">
        <v>148</v>
      </c>
      <c r="J14" s="196" t="s">
        <v>148</v>
      </c>
      <c r="K14" s="196" t="s">
        <v>148</v>
      </c>
      <c r="L14" s="197" t="s">
        <v>148</v>
      </c>
    </row>
    <row r="15" spans="2:12">
      <c r="B15" s="765" t="s">
        <v>84</v>
      </c>
      <c r="C15" s="198" t="s">
        <v>78</v>
      </c>
      <c r="D15" s="199" t="s">
        <v>79</v>
      </c>
      <c r="E15" s="199" t="s">
        <v>77</v>
      </c>
      <c r="F15" s="200" t="s">
        <v>81</v>
      </c>
      <c r="G15" s="200" t="s">
        <v>81</v>
      </c>
      <c r="H15" s="200" t="s">
        <v>81</v>
      </c>
      <c r="I15" s="200" t="s">
        <v>81</v>
      </c>
      <c r="J15" s="200" t="s">
        <v>81</v>
      </c>
      <c r="K15" s="200" t="s">
        <v>81</v>
      </c>
      <c r="L15" s="201" t="s">
        <v>81</v>
      </c>
    </row>
    <row r="16" spans="2:12">
      <c r="B16" s="766"/>
      <c r="C16" s="202" t="s">
        <v>81</v>
      </c>
      <c r="D16" s="200" t="s">
        <v>80</v>
      </c>
      <c r="E16" s="200" t="s">
        <v>198</v>
      </c>
      <c r="F16" s="200" t="s">
        <v>81</v>
      </c>
      <c r="G16" s="200" t="s">
        <v>81</v>
      </c>
      <c r="H16" s="200" t="s">
        <v>81</v>
      </c>
      <c r="I16" s="200" t="s">
        <v>81</v>
      </c>
      <c r="J16" s="200" t="s">
        <v>81</v>
      </c>
      <c r="K16" s="200" t="s">
        <v>81</v>
      </c>
      <c r="L16" s="201" t="s">
        <v>81</v>
      </c>
    </row>
    <row r="17" spans="2:12">
      <c r="B17" s="766"/>
      <c r="C17" s="202" t="s">
        <v>81</v>
      </c>
      <c r="D17" s="200" t="s">
        <v>19</v>
      </c>
      <c r="E17" s="200" t="s">
        <v>199</v>
      </c>
      <c r="F17" s="200" t="s">
        <v>81</v>
      </c>
      <c r="G17" s="200" t="s">
        <v>81</v>
      </c>
      <c r="H17" s="200" t="s">
        <v>81</v>
      </c>
      <c r="I17" s="200" t="s">
        <v>81</v>
      </c>
      <c r="J17" s="200" t="s">
        <v>81</v>
      </c>
      <c r="K17" s="200" t="s">
        <v>81</v>
      </c>
      <c r="L17" s="201" t="s">
        <v>81</v>
      </c>
    </row>
    <row r="18" spans="2:12">
      <c r="B18" s="766"/>
      <c r="C18" s="202" t="s">
        <v>81</v>
      </c>
      <c r="D18" s="200" t="s">
        <v>106</v>
      </c>
      <c r="E18" s="200" t="s">
        <v>106</v>
      </c>
      <c r="F18" s="200" t="s">
        <v>81</v>
      </c>
      <c r="G18" s="200" t="s">
        <v>81</v>
      </c>
      <c r="H18" s="200" t="s">
        <v>81</v>
      </c>
      <c r="I18" s="200" t="s">
        <v>81</v>
      </c>
      <c r="J18" s="200" t="s">
        <v>81</v>
      </c>
      <c r="K18" s="200" t="s">
        <v>81</v>
      </c>
      <c r="L18" s="201" t="s">
        <v>81</v>
      </c>
    </row>
    <row r="19" spans="2:12">
      <c r="B19" s="766"/>
      <c r="C19" s="202" t="s">
        <v>148</v>
      </c>
      <c r="D19" s="200" t="s">
        <v>81</v>
      </c>
      <c r="E19" s="200" t="s">
        <v>81</v>
      </c>
      <c r="F19" s="200" t="s">
        <v>81</v>
      </c>
      <c r="G19" s="200" t="s">
        <v>81</v>
      </c>
      <c r="H19" s="200" t="s">
        <v>81</v>
      </c>
      <c r="I19" s="200" t="s">
        <v>81</v>
      </c>
      <c r="J19" s="200" t="s">
        <v>81</v>
      </c>
      <c r="K19" s="200" t="s">
        <v>81</v>
      </c>
      <c r="L19" s="201" t="s">
        <v>81</v>
      </c>
    </row>
    <row r="20" spans="2:12">
      <c r="B20" s="766"/>
      <c r="C20" s="202" t="s">
        <v>148</v>
      </c>
      <c r="D20" s="200" t="s">
        <v>81</v>
      </c>
      <c r="E20" s="200" t="s">
        <v>81</v>
      </c>
      <c r="F20" s="200" t="s">
        <v>81</v>
      </c>
      <c r="G20" s="200" t="s">
        <v>81</v>
      </c>
      <c r="H20" s="200" t="s">
        <v>81</v>
      </c>
      <c r="I20" s="200" t="s">
        <v>81</v>
      </c>
      <c r="J20" s="200" t="s">
        <v>81</v>
      </c>
      <c r="K20" s="200" t="s">
        <v>81</v>
      </c>
      <c r="L20" s="201" t="s">
        <v>81</v>
      </c>
    </row>
    <row r="21" spans="2:12">
      <c r="B21" s="766"/>
      <c r="C21" s="202" t="s">
        <v>148</v>
      </c>
      <c r="D21" s="200" t="s">
        <v>81</v>
      </c>
      <c r="E21" s="200" t="s">
        <v>81</v>
      </c>
      <c r="F21" s="200" t="s">
        <v>81</v>
      </c>
      <c r="G21" s="200" t="s">
        <v>81</v>
      </c>
      <c r="H21" s="200" t="s">
        <v>81</v>
      </c>
      <c r="I21" s="200" t="s">
        <v>81</v>
      </c>
      <c r="J21" s="200" t="s">
        <v>81</v>
      </c>
      <c r="K21" s="200" t="s">
        <v>81</v>
      </c>
      <c r="L21" s="201" t="s">
        <v>81</v>
      </c>
    </row>
    <row r="22" spans="2:12">
      <c r="B22" s="766"/>
      <c r="C22" s="202" t="s">
        <v>148</v>
      </c>
      <c r="D22" s="200" t="s">
        <v>81</v>
      </c>
      <c r="E22" s="200" t="s">
        <v>81</v>
      </c>
      <c r="F22" s="200" t="s">
        <v>81</v>
      </c>
      <c r="G22" s="200" t="s">
        <v>81</v>
      </c>
      <c r="H22" s="200" t="s">
        <v>81</v>
      </c>
      <c r="I22" s="200" t="s">
        <v>81</v>
      </c>
      <c r="J22" s="200" t="s">
        <v>81</v>
      </c>
      <c r="K22" s="200" t="s">
        <v>81</v>
      </c>
      <c r="L22" s="201" t="s">
        <v>81</v>
      </c>
    </row>
    <row r="23" spans="2:12" ht="26.25" thickBot="1">
      <c r="B23" s="767"/>
      <c r="C23" s="203" t="s">
        <v>148</v>
      </c>
      <c r="D23" s="204" t="s">
        <v>148</v>
      </c>
      <c r="E23" s="204" t="s">
        <v>148</v>
      </c>
      <c r="F23" s="204" t="s">
        <v>148</v>
      </c>
      <c r="G23" s="204" t="s">
        <v>148</v>
      </c>
      <c r="H23" s="204" t="s">
        <v>148</v>
      </c>
      <c r="I23" s="204" t="s">
        <v>148</v>
      </c>
      <c r="J23" s="204" t="s">
        <v>148</v>
      </c>
      <c r="K23" s="204" t="s">
        <v>148</v>
      </c>
      <c r="L23" s="205" t="s">
        <v>148</v>
      </c>
    </row>
    <row r="25" spans="2:12">
      <c r="C25" s="190" t="s">
        <v>145</v>
      </c>
    </row>
    <row r="26" spans="2:12">
      <c r="C26" s="190" t="s">
        <v>86</v>
      </c>
    </row>
    <row r="27" spans="2:12">
      <c r="C27" s="190" t="s">
        <v>147</v>
      </c>
    </row>
    <row r="28" spans="2:12">
      <c r="C28" s="190" t="s">
        <v>87</v>
      </c>
    </row>
    <row r="29" spans="2:12">
      <c r="C29" s="190" t="s">
        <v>102</v>
      </c>
    </row>
    <row r="30" spans="2:12">
      <c r="C30" s="190" t="s">
        <v>200</v>
      </c>
    </row>
    <row r="32" spans="2:12">
      <c r="C32" s="190" t="s">
        <v>88</v>
      </c>
    </row>
    <row r="33" spans="3:3">
      <c r="C33" s="190" t="s">
        <v>89</v>
      </c>
    </row>
    <row r="35" spans="3:3">
      <c r="C35" s="190" t="s">
        <v>146</v>
      </c>
    </row>
    <row r="36" spans="3:3">
      <c r="C36" s="190" t="s">
        <v>90</v>
      </c>
    </row>
    <row r="37" spans="3:3">
      <c r="C37" s="190" t="s">
        <v>91</v>
      </c>
    </row>
    <row r="38" spans="3:3">
      <c r="C38" s="190" t="s">
        <v>92</v>
      </c>
    </row>
    <row r="39" spans="3:3">
      <c r="C39" s="190" t="s">
        <v>93</v>
      </c>
    </row>
    <row r="40" spans="3:3">
      <c r="C40" s="190" t="s">
        <v>94</v>
      </c>
    </row>
  </sheetData>
  <mergeCells count="1">
    <mergeCell ref="B15:B23"/>
  </mergeCells>
  <phoneticPr fontId="2"/>
  <pageMargins left="0.70866141732283472" right="0.70866141732283472" top="0.74803149606299213" bottom="0.74803149606299213" header="0.31496062992125984" footer="0.31496062992125984"/>
  <pageSetup paperSize="9" scale="28"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BM135"/>
  <sheetViews>
    <sheetView showGridLines="0" view="pageBreakPreview" zoomScaleNormal="55" zoomScaleSheetLayoutView="100" workbookViewId="0"/>
  </sheetViews>
  <sheetFormatPr defaultColWidth="4.5" defaultRowHeight="14.25"/>
  <cols>
    <col min="1" max="1" width="0.875" style="1" customWidth="1"/>
    <col min="2" max="5" width="5.75" style="1" customWidth="1"/>
    <col min="6" max="7" width="5.75" style="1" hidden="1" customWidth="1"/>
    <col min="8" max="60" width="5.75" style="1" customWidth="1"/>
    <col min="61" max="61" width="1.125" style="1" customWidth="1"/>
    <col min="62" max="16384" width="4.5" style="1"/>
  </cols>
  <sheetData>
    <row r="1" spans="2:65" s="6" customFormat="1" ht="20.25" customHeight="1">
      <c r="C1" s="5" t="s">
        <v>252</v>
      </c>
      <c r="D1" s="5"/>
      <c r="E1" s="5"/>
      <c r="F1" s="5"/>
      <c r="G1" s="5"/>
      <c r="H1" s="5"/>
      <c r="K1" s="7" t="s">
        <v>0</v>
      </c>
      <c r="N1" s="5"/>
      <c r="O1" s="5"/>
      <c r="P1" s="5"/>
      <c r="Q1" s="5"/>
      <c r="R1" s="5"/>
      <c r="S1" s="5"/>
      <c r="T1" s="5"/>
      <c r="U1" s="5"/>
      <c r="AQ1" s="9" t="s">
        <v>30</v>
      </c>
      <c r="AR1" s="618" t="s">
        <v>194</v>
      </c>
      <c r="AS1" s="619"/>
      <c r="AT1" s="619"/>
      <c r="AU1" s="619"/>
      <c r="AV1" s="619"/>
      <c r="AW1" s="619"/>
      <c r="AX1" s="619"/>
      <c r="AY1" s="619"/>
      <c r="AZ1" s="619"/>
      <c r="BA1" s="619"/>
      <c r="BB1" s="619"/>
      <c r="BC1" s="619"/>
      <c r="BD1" s="619"/>
      <c r="BE1" s="619"/>
      <c r="BF1" s="619"/>
      <c r="BG1" s="619"/>
      <c r="BH1" s="9" t="s">
        <v>2</v>
      </c>
    </row>
    <row r="2" spans="2:65" s="8" customFormat="1" ht="20.25" customHeight="1">
      <c r="H2" s="7"/>
      <c r="K2" s="7"/>
      <c r="L2" s="7"/>
      <c r="N2" s="9"/>
      <c r="O2" s="9"/>
      <c r="P2" s="9"/>
      <c r="Q2" s="9"/>
      <c r="R2" s="9"/>
      <c r="S2" s="9"/>
      <c r="T2" s="9"/>
      <c r="U2" s="9"/>
      <c r="Z2" s="112" t="s">
        <v>27</v>
      </c>
      <c r="AA2" s="620">
        <v>3</v>
      </c>
      <c r="AB2" s="620"/>
      <c r="AC2" s="112" t="s">
        <v>28</v>
      </c>
      <c r="AD2" s="621">
        <f>IF(AA2=0,"",YEAR(DATE(2018+AA2,1,1)))</f>
        <v>2021</v>
      </c>
      <c r="AE2" s="621"/>
      <c r="AF2" s="113" t="s">
        <v>29</v>
      </c>
      <c r="AG2" s="113" t="s">
        <v>1</v>
      </c>
      <c r="AH2" s="620">
        <v>4</v>
      </c>
      <c r="AI2" s="620"/>
      <c r="AJ2" s="113" t="s">
        <v>24</v>
      </c>
      <c r="AQ2" s="9" t="s">
        <v>31</v>
      </c>
      <c r="AR2" s="620" t="s">
        <v>202</v>
      </c>
      <c r="AS2" s="620"/>
      <c r="AT2" s="620"/>
      <c r="AU2" s="620"/>
      <c r="AV2" s="620"/>
      <c r="AW2" s="620"/>
      <c r="AX2" s="620"/>
      <c r="AY2" s="620"/>
      <c r="AZ2" s="620"/>
      <c r="BA2" s="620"/>
      <c r="BB2" s="620"/>
      <c r="BC2" s="620"/>
      <c r="BD2" s="620"/>
      <c r="BE2" s="620"/>
      <c r="BF2" s="620"/>
      <c r="BG2" s="620"/>
      <c r="BH2" s="9" t="s">
        <v>2</v>
      </c>
      <c r="BI2" s="9"/>
      <c r="BJ2" s="9"/>
      <c r="BK2" s="9"/>
    </row>
    <row r="3" spans="2:65" s="8" customFormat="1" ht="20.25" customHeight="1">
      <c r="H3" s="7"/>
      <c r="K3" s="7"/>
      <c r="M3" s="9"/>
      <c r="N3" s="9"/>
      <c r="O3" s="9"/>
      <c r="P3" s="9"/>
      <c r="Q3" s="9"/>
      <c r="R3" s="9"/>
      <c r="S3" s="9"/>
      <c r="AA3" s="35"/>
      <c r="AB3" s="35"/>
      <c r="AC3" s="36"/>
      <c r="AD3" s="37"/>
      <c r="AE3" s="36"/>
      <c r="BB3" s="38" t="s">
        <v>21</v>
      </c>
      <c r="BC3" s="607" t="s">
        <v>181</v>
      </c>
      <c r="BD3" s="608"/>
      <c r="BE3" s="608"/>
      <c r="BF3" s="609"/>
      <c r="BG3" s="9"/>
    </row>
    <row r="4" spans="2:65" s="8" customFormat="1" ht="20.25" customHeight="1">
      <c r="H4" s="7"/>
      <c r="K4" s="7"/>
      <c r="M4" s="9"/>
      <c r="N4" s="9"/>
      <c r="O4" s="9"/>
      <c r="P4" s="9"/>
      <c r="Q4" s="9"/>
      <c r="R4" s="9"/>
      <c r="S4" s="9"/>
      <c r="AA4" s="35"/>
      <c r="AB4" s="35"/>
      <c r="AC4" s="36"/>
      <c r="AD4" s="37"/>
      <c r="AE4" s="36"/>
      <c r="BB4" s="38" t="s">
        <v>149</v>
      </c>
      <c r="BC4" s="607" t="s">
        <v>150</v>
      </c>
      <c r="BD4" s="608"/>
      <c r="BE4" s="608"/>
      <c r="BF4" s="609"/>
      <c r="BG4" s="9"/>
    </row>
    <row r="5" spans="2:65" s="8" customFormat="1" ht="5.0999999999999996" customHeight="1">
      <c r="H5" s="7"/>
      <c r="K5" s="7"/>
      <c r="M5" s="9"/>
      <c r="N5" s="9"/>
      <c r="O5" s="9"/>
      <c r="P5" s="9"/>
      <c r="Q5" s="9"/>
      <c r="R5" s="9"/>
      <c r="S5" s="9"/>
      <c r="AA5" s="31"/>
      <c r="AB5" s="31"/>
      <c r="AH5" s="6"/>
      <c r="AI5" s="6"/>
      <c r="AJ5" s="6"/>
      <c r="AK5" s="6"/>
      <c r="AL5" s="6"/>
      <c r="AM5" s="6"/>
      <c r="AN5" s="6"/>
      <c r="AO5" s="6"/>
      <c r="AP5" s="6"/>
      <c r="AQ5" s="6"/>
      <c r="AR5" s="6"/>
      <c r="AS5" s="6"/>
      <c r="AT5" s="6"/>
      <c r="AU5" s="6"/>
      <c r="AV5" s="6"/>
      <c r="AW5" s="6"/>
      <c r="AX5" s="6"/>
      <c r="AY5" s="6"/>
      <c r="AZ5" s="6"/>
      <c r="BA5" s="6"/>
      <c r="BB5" s="6"/>
      <c r="BC5" s="6"/>
      <c r="BD5" s="6"/>
      <c r="BE5" s="6"/>
      <c r="BF5" s="39"/>
      <c r="BG5" s="39"/>
    </row>
    <row r="6" spans="2:65" s="8" customFormat="1" ht="21" customHeight="1">
      <c r="B6" s="73"/>
      <c r="C6" s="70"/>
      <c r="D6" s="70"/>
      <c r="E6" s="70"/>
      <c r="F6" s="70"/>
      <c r="G6" s="70"/>
      <c r="H6" s="70"/>
      <c r="I6" s="80"/>
      <c r="J6" s="80"/>
      <c r="K6" s="80"/>
      <c r="L6" s="76"/>
      <c r="M6" s="80"/>
      <c r="N6" s="80"/>
      <c r="O6" s="80"/>
      <c r="P6" s="68"/>
      <c r="Q6" s="68"/>
      <c r="R6" s="68"/>
      <c r="S6" s="68"/>
      <c r="T6" s="68"/>
      <c r="U6" s="68"/>
      <c r="V6" s="68"/>
      <c r="W6" s="68"/>
      <c r="X6" s="68"/>
      <c r="Y6" s="68"/>
      <c r="Z6" s="68"/>
      <c r="AA6" s="68"/>
      <c r="AB6" s="68"/>
      <c r="AC6" s="68"/>
      <c r="AD6" s="68"/>
      <c r="AE6" s="68"/>
      <c r="AF6" s="68"/>
      <c r="AG6" s="68"/>
      <c r="AH6" s="66"/>
      <c r="AI6" s="66"/>
      <c r="AJ6" s="66"/>
      <c r="AK6" s="66"/>
      <c r="AL6" s="66"/>
      <c r="AM6" s="66" t="s">
        <v>187</v>
      </c>
      <c r="AN6" s="6"/>
      <c r="AO6" s="6"/>
      <c r="AP6" s="6"/>
      <c r="AQ6" s="6"/>
      <c r="AR6" s="6"/>
      <c r="AS6" s="6"/>
      <c r="AU6" s="111"/>
      <c r="AV6" s="111"/>
      <c r="AW6" s="2"/>
      <c r="AX6" s="6"/>
      <c r="AY6" s="610">
        <v>40</v>
      </c>
      <c r="AZ6" s="611"/>
      <c r="BA6" s="2" t="s">
        <v>22</v>
      </c>
      <c r="BB6" s="6"/>
      <c r="BC6" s="610">
        <v>160</v>
      </c>
      <c r="BD6" s="611"/>
      <c r="BE6" s="2" t="s">
        <v>23</v>
      </c>
      <c r="BF6" s="6"/>
      <c r="BG6" s="39"/>
    </row>
    <row r="7" spans="2:65" s="8" customFormat="1" ht="5.0999999999999996" customHeight="1">
      <c r="B7" s="73"/>
      <c r="C7" s="79"/>
      <c r="D7" s="79"/>
      <c r="E7" s="79"/>
      <c r="F7" s="79"/>
      <c r="G7" s="79"/>
      <c r="H7" s="80"/>
      <c r="I7" s="80"/>
      <c r="J7" s="80"/>
      <c r="K7" s="80"/>
      <c r="L7" s="80"/>
      <c r="M7" s="80"/>
      <c r="N7" s="80"/>
      <c r="O7" s="80"/>
      <c r="P7" s="68"/>
      <c r="Q7" s="68"/>
      <c r="R7" s="68"/>
      <c r="S7" s="68"/>
      <c r="T7" s="68"/>
      <c r="U7" s="68"/>
      <c r="V7" s="68"/>
      <c r="W7" s="68"/>
      <c r="X7" s="68"/>
      <c r="Y7" s="68"/>
      <c r="Z7" s="68"/>
      <c r="AA7" s="68"/>
      <c r="AB7" s="68"/>
      <c r="AC7" s="68"/>
      <c r="AD7" s="68"/>
      <c r="AE7" s="68"/>
      <c r="AF7" s="68"/>
      <c r="AG7" s="68"/>
      <c r="AH7" s="66"/>
      <c r="AI7" s="66"/>
      <c r="AJ7" s="66"/>
      <c r="AK7" s="66"/>
      <c r="AL7" s="66"/>
      <c r="AM7" s="66"/>
      <c r="AN7" s="66"/>
      <c r="AO7" s="66"/>
      <c r="AP7" s="66"/>
      <c r="AQ7" s="66"/>
      <c r="AR7" s="66"/>
      <c r="AS7" s="66"/>
      <c r="AT7" s="66"/>
      <c r="AU7" s="66"/>
      <c r="AV7" s="66"/>
      <c r="AW7" s="66"/>
      <c r="AX7" s="66"/>
      <c r="AY7" s="66"/>
      <c r="AZ7" s="66"/>
      <c r="BA7" s="66"/>
      <c r="BB7" s="66"/>
      <c r="BC7" s="66"/>
      <c r="BD7" s="66"/>
      <c r="BE7" s="66"/>
      <c r="BF7" s="67"/>
      <c r="BG7" s="67"/>
      <c r="BH7" s="68"/>
    </row>
    <row r="8" spans="2:65" s="8" customFormat="1" ht="21" customHeight="1">
      <c r="B8" s="82"/>
      <c r="C8" s="76"/>
      <c r="D8" s="76"/>
      <c r="E8" s="76"/>
      <c r="F8" s="76"/>
      <c r="G8" s="76"/>
      <c r="H8" s="80"/>
      <c r="I8" s="80"/>
      <c r="J8" s="80"/>
      <c r="K8" s="80"/>
      <c r="L8" s="80"/>
      <c r="M8" s="80"/>
      <c r="N8" s="80"/>
      <c r="O8" s="80"/>
      <c r="P8" s="68"/>
      <c r="Q8" s="68"/>
      <c r="R8" s="68"/>
      <c r="S8" s="68"/>
      <c r="T8" s="68"/>
      <c r="U8" s="68"/>
      <c r="V8" s="68"/>
      <c r="W8" s="68"/>
      <c r="X8" s="68"/>
      <c r="Y8" s="68"/>
      <c r="Z8" s="68"/>
      <c r="AA8" s="68"/>
      <c r="AB8" s="68"/>
      <c r="AC8" s="68"/>
      <c r="AD8" s="68"/>
      <c r="AE8" s="68"/>
      <c r="AF8" s="68"/>
      <c r="AG8" s="68"/>
      <c r="AH8" s="69"/>
      <c r="AI8" s="69"/>
      <c r="AJ8" s="69"/>
      <c r="AK8" s="70"/>
      <c r="AL8" s="71"/>
      <c r="AM8" s="72"/>
      <c r="AN8" s="72"/>
      <c r="AO8" s="73"/>
      <c r="AP8" s="74"/>
      <c r="AQ8" s="74"/>
      <c r="AR8" s="74"/>
      <c r="AS8" s="75"/>
      <c r="AT8" s="75"/>
      <c r="AU8" s="66"/>
      <c r="AV8" s="74"/>
      <c r="AW8" s="74"/>
      <c r="AX8" s="76"/>
      <c r="AY8" s="66"/>
      <c r="AZ8" s="66" t="s">
        <v>26</v>
      </c>
      <c r="BA8" s="66"/>
      <c r="BB8" s="66"/>
      <c r="BC8" s="612">
        <f>DAY(EOMONTH(DATE(AD2,AH2,1),0))</f>
        <v>30</v>
      </c>
      <c r="BD8" s="613"/>
      <c r="BE8" s="66" t="s">
        <v>25</v>
      </c>
      <c r="BF8" s="66"/>
      <c r="BG8" s="66"/>
      <c r="BH8" s="68"/>
      <c r="BK8" s="9"/>
      <c r="BL8" s="9"/>
      <c r="BM8" s="9"/>
    </row>
    <row r="9" spans="2:65" s="8" customFormat="1" ht="5.0999999999999996" customHeight="1">
      <c r="B9" s="82"/>
      <c r="C9" s="83"/>
      <c r="D9" s="83"/>
      <c r="E9" s="83"/>
      <c r="F9" s="83"/>
      <c r="G9" s="83"/>
      <c r="H9" s="74"/>
      <c r="I9" s="74"/>
      <c r="J9" s="74"/>
      <c r="K9" s="74"/>
      <c r="L9" s="74"/>
      <c r="M9" s="74"/>
      <c r="N9" s="74"/>
      <c r="O9" s="74"/>
      <c r="P9" s="68"/>
      <c r="Q9" s="68"/>
      <c r="R9" s="68"/>
      <c r="S9" s="68"/>
      <c r="T9" s="68"/>
      <c r="U9" s="68"/>
      <c r="V9" s="68"/>
      <c r="W9" s="68"/>
      <c r="X9" s="68"/>
      <c r="Y9" s="68"/>
      <c r="Z9" s="68"/>
      <c r="AA9" s="68"/>
      <c r="AB9" s="68"/>
      <c r="AC9" s="68"/>
      <c r="AD9" s="68"/>
      <c r="AE9" s="68"/>
      <c r="AF9" s="68"/>
      <c r="AG9" s="68"/>
      <c r="AH9" s="79"/>
      <c r="AI9" s="70"/>
      <c r="AJ9" s="77"/>
      <c r="AK9" s="69"/>
      <c r="AL9" s="70"/>
      <c r="AM9" s="70"/>
      <c r="AN9" s="70"/>
      <c r="AO9" s="70"/>
      <c r="AP9" s="77"/>
      <c r="AQ9" s="66"/>
      <c r="AR9" s="78"/>
      <c r="AS9" s="78"/>
      <c r="AT9" s="78"/>
      <c r="AU9" s="66"/>
      <c r="AV9" s="66"/>
      <c r="AW9" s="66"/>
      <c r="AX9" s="66"/>
      <c r="AY9" s="66"/>
      <c r="AZ9" s="66"/>
      <c r="BA9" s="66"/>
      <c r="BB9" s="66"/>
      <c r="BC9" s="66"/>
      <c r="BD9" s="66"/>
      <c r="BE9" s="66"/>
      <c r="BF9" s="66"/>
      <c r="BG9" s="66"/>
      <c r="BH9" s="68"/>
      <c r="BK9" s="9"/>
      <c r="BL9" s="9"/>
      <c r="BM9" s="9"/>
    </row>
    <row r="10" spans="2:65" s="8" customFormat="1" ht="21" customHeight="1">
      <c r="B10" s="82"/>
      <c r="C10" s="83"/>
      <c r="D10" s="83"/>
      <c r="E10" s="83"/>
      <c r="F10" s="83"/>
      <c r="G10" s="83"/>
      <c r="H10" s="74"/>
      <c r="I10" s="74"/>
      <c r="J10" s="74"/>
      <c r="K10" s="74"/>
      <c r="L10" s="74"/>
      <c r="M10" s="74"/>
      <c r="N10" s="74"/>
      <c r="O10" s="74"/>
      <c r="P10" s="68"/>
      <c r="Q10" s="68"/>
      <c r="R10" s="68"/>
      <c r="S10" s="68"/>
      <c r="T10" s="68"/>
      <c r="U10" s="68"/>
      <c r="V10" s="68"/>
      <c r="W10" s="68"/>
      <c r="X10" s="68"/>
      <c r="Y10" s="68"/>
      <c r="Z10" s="68"/>
      <c r="AA10" s="68"/>
      <c r="AB10" s="68"/>
      <c r="AC10" s="68"/>
      <c r="AD10" s="68"/>
      <c r="AE10" s="68"/>
      <c r="AF10" s="68"/>
      <c r="AG10" s="68"/>
      <c r="AH10" s="79"/>
      <c r="AI10" s="70"/>
      <c r="AJ10" s="77"/>
      <c r="AK10" s="69"/>
      <c r="AL10" s="70"/>
      <c r="AM10" s="70"/>
      <c r="AN10" s="66"/>
      <c r="AO10" s="66"/>
      <c r="AP10" s="77"/>
      <c r="AQ10" s="66" t="s">
        <v>218</v>
      </c>
      <c r="AR10" s="70"/>
      <c r="AS10" s="70"/>
      <c r="AT10" s="77"/>
      <c r="AU10" s="66"/>
      <c r="AV10" s="78"/>
      <c r="AW10" s="78"/>
      <c r="AX10" s="78"/>
      <c r="AY10" s="66"/>
      <c r="AZ10" s="66"/>
      <c r="BA10" s="67" t="s">
        <v>216</v>
      </c>
      <c r="BB10" s="66"/>
      <c r="BC10" s="610">
        <v>9</v>
      </c>
      <c r="BD10" s="611"/>
      <c r="BE10" s="2" t="s">
        <v>217</v>
      </c>
      <c r="BF10" s="66"/>
      <c r="BG10" s="66"/>
      <c r="BH10" s="68"/>
      <c r="BK10" s="9"/>
      <c r="BL10" s="9"/>
      <c r="BM10" s="9"/>
    </row>
    <row r="11" spans="2:65" s="8" customFormat="1" ht="5.0999999999999996" customHeight="1">
      <c r="B11" s="82"/>
      <c r="C11" s="83"/>
      <c r="D11" s="83"/>
      <c r="E11" s="83"/>
      <c r="F11" s="83"/>
      <c r="G11" s="83"/>
      <c r="H11" s="74"/>
      <c r="I11" s="74"/>
      <c r="J11" s="74"/>
      <c r="K11" s="74"/>
      <c r="L11" s="74"/>
      <c r="M11" s="74"/>
      <c r="N11" s="74"/>
      <c r="O11" s="74"/>
      <c r="P11" s="68"/>
      <c r="Q11" s="68"/>
      <c r="R11" s="68"/>
      <c r="S11" s="68"/>
      <c r="T11" s="68"/>
      <c r="U11" s="68"/>
      <c r="V11" s="68"/>
      <c r="W11" s="68"/>
      <c r="X11" s="68"/>
      <c r="Y11" s="68"/>
      <c r="Z11" s="68"/>
      <c r="AA11" s="68"/>
      <c r="AB11" s="68"/>
      <c r="AC11" s="68"/>
      <c r="AD11" s="68"/>
      <c r="AE11" s="68"/>
      <c r="AF11" s="68"/>
      <c r="AG11" s="68"/>
      <c r="AH11" s="79"/>
      <c r="AI11" s="70"/>
      <c r="AJ11" s="77"/>
      <c r="AK11" s="69"/>
      <c r="AL11" s="70"/>
      <c r="AM11" s="70"/>
      <c r="AN11" s="70"/>
      <c r="AO11" s="70"/>
      <c r="AP11" s="77"/>
      <c r="AQ11" s="66"/>
      <c r="AR11" s="78"/>
      <c r="AS11" s="78"/>
      <c r="AT11" s="78"/>
      <c r="AU11" s="66"/>
      <c r="AV11" s="66"/>
      <c r="AW11" s="66"/>
      <c r="AX11" s="66"/>
      <c r="AY11" s="66"/>
      <c r="AZ11" s="66"/>
      <c r="BA11" s="66"/>
      <c r="BB11" s="66"/>
      <c r="BC11" s="66"/>
      <c r="BD11" s="66"/>
      <c r="BE11" s="66"/>
      <c r="BF11" s="66"/>
      <c r="BG11" s="66"/>
      <c r="BH11" s="68"/>
      <c r="BK11" s="9"/>
      <c r="BL11" s="9"/>
      <c r="BM11" s="9"/>
    </row>
    <row r="12" spans="2:65" s="8" customFormat="1" ht="21" customHeight="1">
      <c r="R12" s="80"/>
      <c r="S12" s="80"/>
      <c r="T12" s="71"/>
      <c r="U12" s="614"/>
      <c r="V12" s="614"/>
      <c r="W12" s="73"/>
      <c r="X12" s="84"/>
      <c r="Y12" s="68"/>
      <c r="Z12" s="68"/>
      <c r="AA12" s="79"/>
      <c r="AB12" s="72"/>
      <c r="AC12" s="73"/>
      <c r="AD12" s="79"/>
      <c r="AE12" s="79"/>
      <c r="AF12" s="79"/>
      <c r="AG12" s="85"/>
      <c r="AH12" s="69"/>
      <c r="AI12" s="77" t="s">
        <v>219</v>
      </c>
      <c r="AJ12" s="69"/>
      <c r="AK12" s="77"/>
      <c r="AL12" s="71"/>
      <c r="AM12" s="72"/>
      <c r="AN12" s="66"/>
      <c r="AO12" s="77"/>
      <c r="AP12" s="77"/>
      <c r="AQ12" s="77"/>
      <c r="AR12" s="77"/>
      <c r="AS12" s="73" t="s">
        <v>220</v>
      </c>
      <c r="AT12" s="77"/>
      <c r="AU12" s="77"/>
      <c r="AV12" s="77"/>
      <c r="AW12" s="77"/>
      <c r="AX12" s="77"/>
      <c r="AY12" s="77"/>
      <c r="AZ12" s="77"/>
      <c r="BA12" s="77"/>
      <c r="BB12" s="77"/>
      <c r="BC12" s="79"/>
      <c r="BD12" s="69"/>
      <c r="BE12" s="70"/>
      <c r="BF12" s="70"/>
      <c r="BG12" s="79"/>
      <c r="BH12" s="70"/>
      <c r="BK12" s="9"/>
      <c r="BL12" s="9"/>
      <c r="BM12" s="9"/>
    </row>
    <row r="13" spans="2:65" s="8" customFormat="1" ht="21" customHeight="1">
      <c r="R13" s="77"/>
      <c r="S13" s="70"/>
      <c r="T13" s="70"/>
      <c r="U13" s="70"/>
      <c r="V13" s="70"/>
      <c r="W13" s="68"/>
      <c r="X13" s="68"/>
      <c r="Y13" s="68"/>
      <c r="Z13" s="68"/>
      <c r="AA13" s="77"/>
      <c r="AB13" s="70"/>
      <c r="AC13" s="70"/>
      <c r="AD13" s="77"/>
      <c r="AE13" s="77"/>
      <c r="AF13" s="77"/>
      <c r="AG13" s="85"/>
      <c r="AH13" s="79"/>
      <c r="AI13" s="69"/>
      <c r="AJ13" s="70"/>
      <c r="AK13" s="69"/>
      <c r="AL13" s="70"/>
      <c r="AM13" s="622">
        <v>2</v>
      </c>
      <c r="AN13" s="622"/>
      <c r="AO13" s="66" t="s">
        <v>203</v>
      </c>
      <c r="AP13" s="73"/>
      <c r="AQ13" s="79"/>
      <c r="AR13" s="79"/>
      <c r="AS13" s="73" t="s">
        <v>95</v>
      </c>
      <c r="AT13" s="70"/>
      <c r="AU13" s="70"/>
      <c r="AV13" s="70"/>
      <c r="AW13" s="70"/>
      <c r="AX13" s="70"/>
      <c r="AY13" s="70"/>
      <c r="AZ13" s="70"/>
      <c r="BA13" s="70"/>
      <c r="BB13" s="615">
        <v>0.29166666666666669</v>
      </c>
      <c r="BC13" s="616"/>
      <c r="BD13" s="617"/>
      <c r="BE13" s="76" t="s">
        <v>17</v>
      </c>
      <c r="BF13" s="615">
        <v>0.83333333333333337</v>
      </c>
      <c r="BG13" s="616"/>
      <c r="BH13" s="617"/>
      <c r="BK13" s="9"/>
      <c r="BL13" s="9"/>
      <c r="BM13" s="9"/>
    </row>
    <row r="14" spans="2:65" s="8" customFormat="1" ht="21" customHeight="1">
      <c r="R14" s="86"/>
      <c r="S14" s="86"/>
      <c r="T14" s="86"/>
      <c r="U14" s="86"/>
      <c r="V14" s="86"/>
      <c r="W14" s="86"/>
      <c r="X14" s="68"/>
      <c r="Y14" s="68"/>
      <c r="Z14" s="68"/>
      <c r="AA14" s="76"/>
      <c r="AB14" s="86"/>
      <c r="AC14" s="86"/>
      <c r="AD14" s="76"/>
      <c r="AE14" s="79"/>
      <c r="AF14" s="79"/>
      <c r="AG14" s="81"/>
      <c r="AH14" s="73"/>
      <c r="AI14" s="69"/>
      <c r="AJ14" s="70"/>
      <c r="AK14" s="69"/>
      <c r="AL14" s="70"/>
      <c r="AM14" s="622">
        <v>1</v>
      </c>
      <c r="AN14" s="622"/>
      <c r="AO14" s="239" t="s">
        <v>204</v>
      </c>
      <c r="AP14" s="240"/>
      <c r="AQ14" s="240"/>
      <c r="AR14" s="80"/>
      <c r="AS14" s="73" t="s">
        <v>96</v>
      </c>
      <c r="AT14" s="70"/>
      <c r="AU14" s="70"/>
      <c r="AV14" s="70"/>
      <c r="AW14" s="70"/>
      <c r="AX14" s="70"/>
      <c r="AY14" s="70"/>
      <c r="AZ14" s="70"/>
      <c r="BA14" s="70"/>
      <c r="BB14" s="615">
        <v>0.83333333333333337</v>
      </c>
      <c r="BC14" s="616"/>
      <c r="BD14" s="617"/>
      <c r="BE14" s="76" t="s">
        <v>17</v>
      </c>
      <c r="BF14" s="615">
        <v>0.29166666666666669</v>
      </c>
      <c r="BG14" s="616"/>
      <c r="BH14" s="617"/>
      <c r="BK14" s="9"/>
      <c r="BL14" s="9"/>
      <c r="BM14" s="9"/>
    </row>
    <row r="15" spans="2:65" ht="12" customHeight="1" thickBot="1">
      <c r="B15" s="87"/>
      <c r="C15" s="88"/>
      <c r="D15" s="88"/>
      <c r="E15" s="88"/>
      <c r="F15" s="88"/>
      <c r="G15" s="88"/>
      <c r="H15" s="88"/>
      <c r="I15" s="87"/>
      <c r="J15" s="87"/>
      <c r="K15" s="87"/>
      <c r="L15" s="87"/>
      <c r="M15" s="87"/>
      <c r="N15" s="87"/>
      <c r="O15" s="87"/>
      <c r="P15" s="87"/>
      <c r="Q15" s="87"/>
      <c r="R15" s="87"/>
      <c r="S15" s="87"/>
      <c r="T15" s="87"/>
      <c r="U15" s="87"/>
      <c r="V15" s="87"/>
      <c r="W15" s="87"/>
      <c r="X15" s="87"/>
      <c r="Y15" s="87"/>
      <c r="Z15" s="87"/>
      <c r="AA15" s="88"/>
      <c r="AB15" s="87"/>
      <c r="AC15" s="87"/>
      <c r="AD15" s="87"/>
      <c r="AE15" s="87"/>
      <c r="AF15" s="87"/>
      <c r="AG15" s="87"/>
      <c r="AH15" s="87"/>
      <c r="AI15" s="87"/>
      <c r="AJ15" s="87"/>
      <c r="AK15" s="87"/>
      <c r="AL15" s="87"/>
      <c r="AM15" s="87"/>
      <c r="AR15" s="3"/>
      <c r="BI15" s="4"/>
      <c r="BJ15" s="4"/>
      <c r="BK15" s="4"/>
    </row>
    <row r="16" spans="2:65" ht="21.6" customHeight="1">
      <c r="B16" s="635" t="s">
        <v>20</v>
      </c>
      <c r="C16" s="623" t="s">
        <v>221</v>
      </c>
      <c r="D16" s="624"/>
      <c r="E16" s="638"/>
      <c r="F16" s="114"/>
      <c r="G16" s="33"/>
      <c r="H16" s="641" t="s">
        <v>222</v>
      </c>
      <c r="I16" s="644" t="s">
        <v>223</v>
      </c>
      <c r="J16" s="624"/>
      <c r="K16" s="624"/>
      <c r="L16" s="638"/>
      <c r="M16" s="644" t="s">
        <v>224</v>
      </c>
      <c r="N16" s="624"/>
      <c r="O16" s="638"/>
      <c r="P16" s="644" t="s">
        <v>97</v>
      </c>
      <c r="Q16" s="624"/>
      <c r="R16" s="624"/>
      <c r="S16" s="624"/>
      <c r="T16" s="625"/>
      <c r="U16" s="115"/>
      <c r="V16" s="116"/>
      <c r="W16" s="116"/>
      <c r="X16" s="116"/>
      <c r="Y16" s="116"/>
      <c r="Z16" s="116"/>
      <c r="AA16" s="116"/>
      <c r="AB16" s="116"/>
      <c r="AC16" s="116"/>
      <c r="AD16" s="116"/>
      <c r="AE16" s="116"/>
      <c r="AF16" s="116"/>
      <c r="AG16" s="116"/>
      <c r="AH16" s="116"/>
      <c r="AI16" s="238" t="s">
        <v>225</v>
      </c>
      <c r="AJ16" s="116"/>
      <c r="AK16" s="116"/>
      <c r="AL16" s="116"/>
      <c r="AM16" s="116"/>
      <c r="AN16" s="116" t="s">
        <v>183</v>
      </c>
      <c r="AO16" s="116"/>
      <c r="AP16" s="118"/>
      <c r="AQ16" s="117"/>
      <c r="AR16" s="116" t="s">
        <v>182</v>
      </c>
      <c r="AS16" s="116"/>
      <c r="AT16" s="116"/>
      <c r="AU16" s="116"/>
      <c r="AV16" s="116"/>
      <c r="AW16" s="116"/>
      <c r="AX16" s="116"/>
      <c r="AY16" s="119"/>
      <c r="AZ16" s="647" t="str">
        <f>IF(BC3="計画","(12)1～4週目の勤務時間数合計","(12)1か月の勤務時間数　合計")</f>
        <v>(12)1か月の勤務時間数　合計</v>
      </c>
      <c r="BA16" s="648"/>
      <c r="BB16" s="653" t="s">
        <v>226</v>
      </c>
      <c r="BC16" s="654"/>
      <c r="BD16" s="623" t="s">
        <v>227</v>
      </c>
      <c r="BE16" s="624"/>
      <c r="BF16" s="624"/>
      <c r="BG16" s="624"/>
      <c r="BH16" s="625"/>
    </row>
    <row r="17" spans="2:60" ht="20.25" customHeight="1">
      <c r="B17" s="636"/>
      <c r="C17" s="626"/>
      <c r="D17" s="627"/>
      <c r="E17" s="639"/>
      <c r="F17" s="120"/>
      <c r="G17" s="32"/>
      <c r="H17" s="642"/>
      <c r="I17" s="645"/>
      <c r="J17" s="627"/>
      <c r="K17" s="627"/>
      <c r="L17" s="639"/>
      <c r="M17" s="645"/>
      <c r="N17" s="627"/>
      <c r="O17" s="639"/>
      <c r="P17" s="645"/>
      <c r="Q17" s="627"/>
      <c r="R17" s="627"/>
      <c r="S17" s="627"/>
      <c r="T17" s="628"/>
      <c r="U17" s="632" t="s">
        <v>11</v>
      </c>
      <c r="V17" s="632"/>
      <c r="W17" s="632"/>
      <c r="X17" s="632"/>
      <c r="Y17" s="632"/>
      <c r="Z17" s="632"/>
      <c r="AA17" s="633"/>
      <c r="AB17" s="634" t="s">
        <v>12</v>
      </c>
      <c r="AC17" s="632"/>
      <c r="AD17" s="632"/>
      <c r="AE17" s="632"/>
      <c r="AF17" s="632"/>
      <c r="AG17" s="632"/>
      <c r="AH17" s="633"/>
      <c r="AI17" s="634" t="s">
        <v>13</v>
      </c>
      <c r="AJ17" s="632"/>
      <c r="AK17" s="632"/>
      <c r="AL17" s="632"/>
      <c r="AM17" s="632"/>
      <c r="AN17" s="632"/>
      <c r="AO17" s="633"/>
      <c r="AP17" s="634" t="s">
        <v>14</v>
      </c>
      <c r="AQ17" s="632"/>
      <c r="AR17" s="632"/>
      <c r="AS17" s="632"/>
      <c r="AT17" s="632"/>
      <c r="AU17" s="632"/>
      <c r="AV17" s="633"/>
      <c r="AW17" s="634" t="s">
        <v>15</v>
      </c>
      <c r="AX17" s="632"/>
      <c r="AY17" s="632"/>
      <c r="AZ17" s="649"/>
      <c r="BA17" s="650"/>
      <c r="BB17" s="655"/>
      <c r="BC17" s="656"/>
      <c r="BD17" s="626"/>
      <c r="BE17" s="627"/>
      <c r="BF17" s="627"/>
      <c r="BG17" s="627"/>
      <c r="BH17" s="628"/>
    </row>
    <row r="18" spans="2:60" ht="20.25" customHeight="1">
      <c r="B18" s="636"/>
      <c r="C18" s="626"/>
      <c r="D18" s="627"/>
      <c r="E18" s="639"/>
      <c r="F18" s="120"/>
      <c r="G18" s="32"/>
      <c r="H18" s="642"/>
      <c r="I18" s="645"/>
      <c r="J18" s="627"/>
      <c r="K18" s="627"/>
      <c r="L18" s="639"/>
      <c r="M18" s="645"/>
      <c r="N18" s="627"/>
      <c r="O18" s="639"/>
      <c r="P18" s="645"/>
      <c r="Q18" s="627"/>
      <c r="R18" s="627"/>
      <c r="S18" s="627"/>
      <c r="T18" s="628"/>
      <c r="U18" s="132">
        <v>1</v>
      </c>
      <c r="V18" s="133">
        <v>2</v>
      </c>
      <c r="W18" s="133">
        <v>3</v>
      </c>
      <c r="X18" s="133">
        <v>4</v>
      </c>
      <c r="Y18" s="133">
        <v>5</v>
      </c>
      <c r="Z18" s="133">
        <v>6</v>
      </c>
      <c r="AA18" s="134">
        <v>7</v>
      </c>
      <c r="AB18" s="135">
        <v>8</v>
      </c>
      <c r="AC18" s="133">
        <v>9</v>
      </c>
      <c r="AD18" s="133">
        <v>10</v>
      </c>
      <c r="AE18" s="133">
        <v>11</v>
      </c>
      <c r="AF18" s="133">
        <v>12</v>
      </c>
      <c r="AG18" s="133">
        <v>13</v>
      </c>
      <c r="AH18" s="134">
        <v>14</v>
      </c>
      <c r="AI18" s="132">
        <v>15</v>
      </c>
      <c r="AJ18" s="133">
        <v>16</v>
      </c>
      <c r="AK18" s="133">
        <v>17</v>
      </c>
      <c r="AL18" s="133">
        <v>18</v>
      </c>
      <c r="AM18" s="133">
        <v>19</v>
      </c>
      <c r="AN18" s="133">
        <v>20</v>
      </c>
      <c r="AO18" s="134">
        <v>21</v>
      </c>
      <c r="AP18" s="135">
        <v>22</v>
      </c>
      <c r="AQ18" s="133">
        <v>23</v>
      </c>
      <c r="AR18" s="133">
        <v>24</v>
      </c>
      <c r="AS18" s="133">
        <v>25</v>
      </c>
      <c r="AT18" s="133">
        <v>26</v>
      </c>
      <c r="AU18" s="133">
        <v>27</v>
      </c>
      <c r="AV18" s="134">
        <v>28</v>
      </c>
      <c r="AW18" s="136" t="str">
        <f>IF($BC$3="暦月",IF(DAY(DATE($AD$2,$AH$2,29))=29,29,""),"")</f>
        <v/>
      </c>
      <c r="AX18" s="137" t="str">
        <f>IF($BC$3="暦月",IF(DAY(DATE($AD$2,$AH$2,30))=30,30,""),"")</f>
        <v/>
      </c>
      <c r="AY18" s="138" t="str">
        <f>IF($BC$3="暦月",IF(DAY(DATE($AD$2,$AH$2,31))=31,31,""),"")</f>
        <v/>
      </c>
      <c r="AZ18" s="649"/>
      <c r="BA18" s="650"/>
      <c r="BB18" s="655"/>
      <c r="BC18" s="656"/>
      <c r="BD18" s="626"/>
      <c r="BE18" s="627"/>
      <c r="BF18" s="627"/>
      <c r="BG18" s="627"/>
      <c r="BH18" s="628"/>
    </row>
    <row r="19" spans="2:60" ht="20.25" hidden="1" customHeight="1">
      <c r="B19" s="636"/>
      <c r="C19" s="626"/>
      <c r="D19" s="627"/>
      <c r="E19" s="639"/>
      <c r="F19" s="120"/>
      <c r="G19" s="32"/>
      <c r="H19" s="642"/>
      <c r="I19" s="645"/>
      <c r="J19" s="627"/>
      <c r="K19" s="627"/>
      <c r="L19" s="639"/>
      <c r="M19" s="645"/>
      <c r="N19" s="627"/>
      <c r="O19" s="639"/>
      <c r="P19" s="645"/>
      <c r="Q19" s="627"/>
      <c r="R19" s="627"/>
      <c r="S19" s="627"/>
      <c r="T19" s="628"/>
      <c r="U19" s="132">
        <f>WEEKDAY(DATE($AD$2,$AH$2,1))</f>
        <v>5</v>
      </c>
      <c r="V19" s="133">
        <f>WEEKDAY(DATE($AD$2,$AH$2,2))</f>
        <v>6</v>
      </c>
      <c r="W19" s="133">
        <f>WEEKDAY(DATE($AD$2,$AH$2,3))</f>
        <v>7</v>
      </c>
      <c r="X19" s="133">
        <f>WEEKDAY(DATE($AD$2,$AH$2,4))</f>
        <v>1</v>
      </c>
      <c r="Y19" s="133">
        <f>WEEKDAY(DATE($AD$2,$AH$2,5))</f>
        <v>2</v>
      </c>
      <c r="Z19" s="133">
        <f>WEEKDAY(DATE($AD$2,$AH$2,6))</f>
        <v>3</v>
      </c>
      <c r="AA19" s="134">
        <f>WEEKDAY(DATE($AD$2,$AH$2,7))</f>
        <v>4</v>
      </c>
      <c r="AB19" s="135">
        <f>WEEKDAY(DATE($AD$2,$AH$2,8))</f>
        <v>5</v>
      </c>
      <c r="AC19" s="133">
        <f>WEEKDAY(DATE($AD$2,$AH$2,9))</f>
        <v>6</v>
      </c>
      <c r="AD19" s="133">
        <f>WEEKDAY(DATE($AD$2,$AH$2,10))</f>
        <v>7</v>
      </c>
      <c r="AE19" s="133">
        <f>WEEKDAY(DATE($AD$2,$AH$2,11))</f>
        <v>1</v>
      </c>
      <c r="AF19" s="133">
        <f>WEEKDAY(DATE($AD$2,$AH$2,12))</f>
        <v>2</v>
      </c>
      <c r="AG19" s="133">
        <f>WEEKDAY(DATE($AD$2,$AH$2,13))</f>
        <v>3</v>
      </c>
      <c r="AH19" s="134">
        <f>WEEKDAY(DATE($AD$2,$AH$2,14))</f>
        <v>4</v>
      </c>
      <c r="AI19" s="135">
        <f>WEEKDAY(DATE($AD$2,$AH$2,15))</f>
        <v>5</v>
      </c>
      <c r="AJ19" s="133">
        <f>WEEKDAY(DATE($AD$2,$AH$2,16))</f>
        <v>6</v>
      </c>
      <c r="AK19" s="133">
        <f>WEEKDAY(DATE($AD$2,$AH$2,17))</f>
        <v>7</v>
      </c>
      <c r="AL19" s="133">
        <f>WEEKDAY(DATE($AD$2,$AH$2,18))</f>
        <v>1</v>
      </c>
      <c r="AM19" s="133">
        <f>WEEKDAY(DATE($AD$2,$AH$2,19))</f>
        <v>2</v>
      </c>
      <c r="AN19" s="133">
        <f>WEEKDAY(DATE($AD$2,$AH$2,20))</f>
        <v>3</v>
      </c>
      <c r="AO19" s="134">
        <f>WEEKDAY(DATE($AD$2,$AH$2,21))</f>
        <v>4</v>
      </c>
      <c r="AP19" s="135">
        <f>WEEKDAY(DATE($AD$2,$AH$2,22))</f>
        <v>5</v>
      </c>
      <c r="AQ19" s="133">
        <f>WEEKDAY(DATE($AD$2,$AH$2,23))</f>
        <v>6</v>
      </c>
      <c r="AR19" s="133">
        <f>WEEKDAY(DATE($AD$2,$AH$2,24))</f>
        <v>7</v>
      </c>
      <c r="AS19" s="133">
        <f>WEEKDAY(DATE($AD$2,$AH$2,25))</f>
        <v>1</v>
      </c>
      <c r="AT19" s="133">
        <f>WEEKDAY(DATE($AD$2,$AH$2,26))</f>
        <v>2</v>
      </c>
      <c r="AU19" s="133">
        <f>WEEKDAY(DATE($AD$2,$AH$2,27))</f>
        <v>3</v>
      </c>
      <c r="AV19" s="134">
        <f>WEEKDAY(DATE($AD$2,$AH$2,28))</f>
        <v>4</v>
      </c>
      <c r="AW19" s="135">
        <f>IF(AW18=29,WEEKDAY(DATE($AD$2,$AH$2,29)),0)</f>
        <v>0</v>
      </c>
      <c r="AX19" s="133">
        <f>IF(AX18=30,WEEKDAY(DATE($AD$2,$AH$2,30)),0)</f>
        <v>0</v>
      </c>
      <c r="AY19" s="134">
        <f>IF(AY18=31,WEEKDAY(DATE($AD$2,$AH$2,31)),0)</f>
        <v>0</v>
      </c>
      <c r="AZ19" s="649"/>
      <c r="BA19" s="650"/>
      <c r="BB19" s="655"/>
      <c r="BC19" s="656"/>
      <c r="BD19" s="626"/>
      <c r="BE19" s="627"/>
      <c r="BF19" s="627"/>
      <c r="BG19" s="627"/>
      <c r="BH19" s="628"/>
    </row>
    <row r="20" spans="2:60" ht="20.25" customHeight="1" thickBot="1">
      <c r="B20" s="637"/>
      <c r="C20" s="629"/>
      <c r="D20" s="630"/>
      <c r="E20" s="640"/>
      <c r="F20" s="121"/>
      <c r="G20" s="34"/>
      <c r="H20" s="643"/>
      <c r="I20" s="646"/>
      <c r="J20" s="630"/>
      <c r="K20" s="630"/>
      <c r="L20" s="640"/>
      <c r="M20" s="646"/>
      <c r="N20" s="630"/>
      <c r="O20" s="640"/>
      <c r="P20" s="646"/>
      <c r="Q20" s="630"/>
      <c r="R20" s="630"/>
      <c r="S20" s="630"/>
      <c r="T20" s="631"/>
      <c r="U20" s="139" t="str">
        <f>IF(U19=1,"日",IF(U19=2,"月",IF(U19=3,"火",IF(U19=4,"水",IF(U19=5,"木",IF(U19=6,"金","土"))))))</f>
        <v>木</v>
      </c>
      <c r="V20" s="140" t="str">
        <f t="shared" ref="V20:AV20" si="0">IF(V19=1,"日",IF(V19=2,"月",IF(V19=3,"火",IF(V19=4,"水",IF(V19=5,"木",IF(V19=6,"金","土"))))))</f>
        <v>金</v>
      </c>
      <c r="W20" s="140" t="str">
        <f t="shared" si="0"/>
        <v>土</v>
      </c>
      <c r="X20" s="140" t="str">
        <f t="shared" si="0"/>
        <v>日</v>
      </c>
      <c r="Y20" s="140" t="str">
        <f t="shared" si="0"/>
        <v>月</v>
      </c>
      <c r="Z20" s="140" t="str">
        <f t="shared" si="0"/>
        <v>火</v>
      </c>
      <c r="AA20" s="141" t="str">
        <f t="shared" si="0"/>
        <v>水</v>
      </c>
      <c r="AB20" s="142" t="str">
        <f>IF(AB19=1,"日",IF(AB19=2,"月",IF(AB19=3,"火",IF(AB19=4,"水",IF(AB19=5,"木",IF(AB19=6,"金","土"))))))</f>
        <v>木</v>
      </c>
      <c r="AC20" s="140" t="str">
        <f t="shared" si="0"/>
        <v>金</v>
      </c>
      <c r="AD20" s="140" t="str">
        <f t="shared" si="0"/>
        <v>土</v>
      </c>
      <c r="AE20" s="140" t="str">
        <f t="shared" si="0"/>
        <v>日</v>
      </c>
      <c r="AF20" s="140" t="str">
        <f t="shared" si="0"/>
        <v>月</v>
      </c>
      <c r="AG20" s="140" t="str">
        <f t="shared" si="0"/>
        <v>火</v>
      </c>
      <c r="AH20" s="141" t="str">
        <f t="shared" si="0"/>
        <v>水</v>
      </c>
      <c r="AI20" s="142" t="str">
        <f>IF(AI19=1,"日",IF(AI19=2,"月",IF(AI19=3,"火",IF(AI19=4,"水",IF(AI19=5,"木",IF(AI19=6,"金","土"))))))</f>
        <v>木</v>
      </c>
      <c r="AJ20" s="140" t="str">
        <f t="shared" si="0"/>
        <v>金</v>
      </c>
      <c r="AK20" s="140" t="str">
        <f t="shared" si="0"/>
        <v>土</v>
      </c>
      <c r="AL20" s="140" t="str">
        <f t="shared" si="0"/>
        <v>日</v>
      </c>
      <c r="AM20" s="140" t="str">
        <f t="shared" si="0"/>
        <v>月</v>
      </c>
      <c r="AN20" s="140" t="str">
        <f t="shared" si="0"/>
        <v>火</v>
      </c>
      <c r="AO20" s="141" t="str">
        <f t="shared" si="0"/>
        <v>水</v>
      </c>
      <c r="AP20" s="142" t="str">
        <f>IF(AP19=1,"日",IF(AP19=2,"月",IF(AP19=3,"火",IF(AP19=4,"水",IF(AP19=5,"木",IF(AP19=6,"金","土"))))))</f>
        <v>木</v>
      </c>
      <c r="AQ20" s="140" t="str">
        <f t="shared" si="0"/>
        <v>金</v>
      </c>
      <c r="AR20" s="140" t="str">
        <f t="shared" si="0"/>
        <v>土</v>
      </c>
      <c r="AS20" s="140" t="str">
        <f t="shared" si="0"/>
        <v>日</v>
      </c>
      <c r="AT20" s="140" t="str">
        <f t="shared" si="0"/>
        <v>月</v>
      </c>
      <c r="AU20" s="140" t="str">
        <f t="shared" si="0"/>
        <v>火</v>
      </c>
      <c r="AV20" s="141" t="str">
        <f t="shared" si="0"/>
        <v>水</v>
      </c>
      <c r="AW20" s="140" t="str">
        <f>IF(AW19=1,"日",IF(AW19=2,"月",IF(AW19=3,"火",IF(AW19=4,"水",IF(AW19=5,"木",IF(AW19=6,"金",IF(AW19=0,"","土")))))))</f>
        <v/>
      </c>
      <c r="AX20" s="140" t="str">
        <f>IF(AX19=1,"日",IF(AX19=2,"月",IF(AX19=3,"火",IF(AX19=4,"水",IF(AX19=5,"木",IF(AX19=6,"金",IF(AX19=0,"","土")))))))</f>
        <v/>
      </c>
      <c r="AY20" s="140" t="str">
        <f>IF(AY19=1,"日",IF(AY19=2,"月",IF(AY19=3,"火",IF(AY19=4,"水",IF(AY19=5,"木",IF(AY19=6,"金",IF(AY19=0,"","土")))))))</f>
        <v/>
      </c>
      <c r="AZ20" s="651"/>
      <c r="BA20" s="652"/>
      <c r="BB20" s="657"/>
      <c r="BC20" s="658"/>
      <c r="BD20" s="629"/>
      <c r="BE20" s="630"/>
      <c r="BF20" s="630"/>
      <c r="BG20" s="630"/>
      <c r="BH20" s="631"/>
    </row>
    <row r="21" spans="2:60" ht="20.25" customHeight="1">
      <c r="B21" s="122"/>
      <c r="C21" s="691" t="s">
        <v>76</v>
      </c>
      <c r="D21" s="692"/>
      <c r="E21" s="693"/>
      <c r="F21" s="169"/>
      <c r="G21" s="123"/>
      <c r="H21" s="694" t="s">
        <v>105</v>
      </c>
      <c r="I21" s="695" t="s">
        <v>78</v>
      </c>
      <c r="J21" s="696"/>
      <c r="K21" s="696"/>
      <c r="L21" s="697"/>
      <c r="M21" s="698" t="s">
        <v>104</v>
      </c>
      <c r="N21" s="699"/>
      <c r="O21" s="700"/>
      <c r="P21" s="51" t="s">
        <v>18</v>
      </c>
      <c r="Q21" s="22"/>
      <c r="R21" s="22"/>
      <c r="S21" s="20"/>
      <c r="T21" s="52"/>
      <c r="U21" s="206" t="s">
        <v>40</v>
      </c>
      <c r="V21" s="206" t="s">
        <v>184</v>
      </c>
      <c r="W21" s="206" t="s">
        <v>184</v>
      </c>
      <c r="X21" s="206"/>
      <c r="Y21" s="206" t="s">
        <v>40</v>
      </c>
      <c r="Z21" s="206" t="s">
        <v>40</v>
      </c>
      <c r="AA21" s="207"/>
      <c r="AB21" s="208" t="s">
        <v>40</v>
      </c>
      <c r="AC21" s="206"/>
      <c r="AD21" s="206" t="s">
        <v>184</v>
      </c>
      <c r="AE21" s="206" t="s">
        <v>40</v>
      </c>
      <c r="AF21" s="206" t="s">
        <v>40</v>
      </c>
      <c r="AG21" s="206"/>
      <c r="AH21" s="207" t="s">
        <v>40</v>
      </c>
      <c r="AI21" s="208"/>
      <c r="AJ21" s="206" t="s">
        <v>40</v>
      </c>
      <c r="AK21" s="206" t="s">
        <v>40</v>
      </c>
      <c r="AL21" s="206" t="s">
        <v>40</v>
      </c>
      <c r="AM21" s="206" t="s">
        <v>40</v>
      </c>
      <c r="AN21" s="206" t="s">
        <v>40</v>
      </c>
      <c r="AO21" s="207"/>
      <c r="AP21" s="208"/>
      <c r="AQ21" s="206" t="s">
        <v>40</v>
      </c>
      <c r="AR21" s="206" t="s">
        <v>40</v>
      </c>
      <c r="AS21" s="206" t="s">
        <v>40</v>
      </c>
      <c r="AT21" s="206" t="s">
        <v>40</v>
      </c>
      <c r="AU21" s="206" t="s">
        <v>153</v>
      </c>
      <c r="AV21" s="207"/>
      <c r="AW21" s="208"/>
      <c r="AX21" s="206"/>
      <c r="AY21" s="206"/>
      <c r="AZ21" s="701"/>
      <c r="BA21" s="702"/>
      <c r="BB21" s="722"/>
      <c r="BC21" s="702"/>
      <c r="BD21" s="719"/>
      <c r="BE21" s="720"/>
      <c r="BF21" s="720"/>
      <c r="BG21" s="720"/>
      <c r="BH21" s="721"/>
    </row>
    <row r="22" spans="2:60" ht="20.25" customHeight="1">
      <c r="B22" s="125">
        <v>1</v>
      </c>
      <c r="C22" s="662"/>
      <c r="D22" s="663"/>
      <c r="E22" s="664"/>
      <c r="F22" s="124" t="str">
        <f>C21</f>
        <v>管理者</v>
      </c>
      <c r="G22" s="126"/>
      <c r="H22" s="669"/>
      <c r="I22" s="674"/>
      <c r="J22" s="675"/>
      <c r="K22" s="675"/>
      <c r="L22" s="676"/>
      <c r="M22" s="683"/>
      <c r="N22" s="684"/>
      <c r="O22" s="685"/>
      <c r="P22" s="23" t="s">
        <v>72</v>
      </c>
      <c r="Q22" s="24"/>
      <c r="R22" s="24"/>
      <c r="S22" s="19"/>
      <c r="T22" s="53"/>
      <c r="U22" s="209">
        <f>IF(U21="","",VLOOKUP(U21,'【記載例】シフト記号表（勤務時間帯）'!$D$6:$X$47,21,FALSE))</f>
        <v>8</v>
      </c>
      <c r="V22" s="210">
        <f>IF(V21="","",VLOOKUP(V21,'【記載例】シフト記号表（勤務時間帯）'!$D$6:$X$47,21,FALSE))</f>
        <v>8</v>
      </c>
      <c r="W22" s="210">
        <f>IF(W21="","",VLOOKUP(W21,'【記載例】シフト記号表（勤務時間帯）'!$D$6:$X$47,21,FALSE))</f>
        <v>8</v>
      </c>
      <c r="X22" s="210" t="str">
        <f>IF(X21="","",VLOOKUP(X21,'【記載例】シフト記号表（勤務時間帯）'!$D$6:$X$47,21,FALSE))</f>
        <v/>
      </c>
      <c r="Y22" s="210">
        <f>IF(Y21="","",VLOOKUP(Y21,'【記載例】シフト記号表（勤務時間帯）'!$D$6:$X$47,21,FALSE))</f>
        <v>8</v>
      </c>
      <c r="Z22" s="210">
        <f>IF(Z21="","",VLOOKUP(Z21,'【記載例】シフト記号表（勤務時間帯）'!$D$6:$X$47,21,FALSE))</f>
        <v>8</v>
      </c>
      <c r="AA22" s="211" t="str">
        <f>IF(AA21="","",VLOOKUP(AA21,'【記載例】シフト記号表（勤務時間帯）'!$D$6:$X$47,21,FALSE))</f>
        <v/>
      </c>
      <c r="AB22" s="209">
        <f>IF(AB21="","",VLOOKUP(AB21,'【記載例】シフト記号表（勤務時間帯）'!$D$6:$X$47,21,FALSE))</f>
        <v>8</v>
      </c>
      <c r="AC22" s="210" t="str">
        <f>IF(AC21="","",VLOOKUP(AC21,'【記載例】シフト記号表（勤務時間帯）'!$D$6:$X$47,21,FALSE))</f>
        <v/>
      </c>
      <c r="AD22" s="210">
        <f>IF(AD21="","",VLOOKUP(AD21,'【記載例】シフト記号表（勤務時間帯）'!$D$6:$X$47,21,FALSE))</f>
        <v>8</v>
      </c>
      <c r="AE22" s="210">
        <f>IF(AE21="","",VLOOKUP(AE21,'【記載例】シフト記号表（勤務時間帯）'!$D$6:$X$47,21,FALSE))</f>
        <v>8</v>
      </c>
      <c r="AF22" s="210">
        <f>IF(AF21="","",VLOOKUP(AF21,'【記載例】シフト記号表（勤務時間帯）'!$D$6:$X$47,21,FALSE))</f>
        <v>8</v>
      </c>
      <c r="AG22" s="210" t="str">
        <f>IF(AG21="","",VLOOKUP(AG21,'【記載例】シフト記号表（勤務時間帯）'!$D$6:$X$47,21,FALSE))</f>
        <v/>
      </c>
      <c r="AH22" s="211">
        <f>IF(AH21="","",VLOOKUP(AH21,'【記載例】シフト記号表（勤務時間帯）'!$D$6:$X$47,21,FALSE))</f>
        <v>8</v>
      </c>
      <c r="AI22" s="209" t="str">
        <f>IF(AI21="","",VLOOKUP(AI21,'【記載例】シフト記号表（勤務時間帯）'!$D$6:$X$47,21,FALSE))</f>
        <v/>
      </c>
      <c r="AJ22" s="210">
        <f>IF(AJ21="","",VLOOKUP(AJ21,'【記載例】シフト記号表（勤務時間帯）'!$D$6:$X$47,21,FALSE))</f>
        <v>8</v>
      </c>
      <c r="AK22" s="210">
        <f>IF(AK21="","",VLOOKUP(AK21,'【記載例】シフト記号表（勤務時間帯）'!$D$6:$X$47,21,FALSE))</f>
        <v>8</v>
      </c>
      <c r="AL22" s="210">
        <f>IF(AL21="","",VLOOKUP(AL21,'【記載例】シフト記号表（勤務時間帯）'!$D$6:$X$47,21,FALSE))</f>
        <v>8</v>
      </c>
      <c r="AM22" s="210">
        <f>IF(AM21="","",VLOOKUP(AM21,'【記載例】シフト記号表（勤務時間帯）'!$D$6:$X$47,21,FALSE))</f>
        <v>8</v>
      </c>
      <c r="AN22" s="210">
        <f>IF(AN21="","",VLOOKUP(AN21,'【記載例】シフト記号表（勤務時間帯）'!$D$6:$X$47,21,FALSE))</f>
        <v>8</v>
      </c>
      <c r="AO22" s="211" t="str">
        <f>IF(AO21="","",VLOOKUP(AO21,'【記載例】シフト記号表（勤務時間帯）'!$D$6:$X$47,21,FALSE))</f>
        <v/>
      </c>
      <c r="AP22" s="209" t="str">
        <f>IF(AP21="","",VLOOKUP(AP21,'【記載例】シフト記号表（勤務時間帯）'!$D$6:$X$47,21,FALSE))</f>
        <v/>
      </c>
      <c r="AQ22" s="210">
        <f>IF(AQ21="","",VLOOKUP(AQ21,'【記載例】シフト記号表（勤務時間帯）'!$D$6:$X$47,21,FALSE))</f>
        <v>8</v>
      </c>
      <c r="AR22" s="210">
        <f>IF(AR21="","",VLOOKUP(AR21,'【記載例】シフト記号表（勤務時間帯）'!$D$6:$X$47,21,FALSE))</f>
        <v>8</v>
      </c>
      <c r="AS22" s="210">
        <f>IF(AS21="","",VLOOKUP(AS21,'【記載例】シフト記号表（勤務時間帯）'!$D$6:$X$47,21,FALSE))</f>
        <v>8</v>
      </c>
      <c r="AT22" s="210">
        <f>IF(AT21="","",VLOOKUP(AT21,'【記載例】シフト記号表（勤務時間帯）'!$D$6:$X$47,21,FALSE))</f>
        <v>8</v>
      </c>
      <c r="AU22" s="210">
        <f>IF(AU21="","",VLOOKUP(AU21,'【記載例】シフト記号表（勤務時間帯）'!$D$6:$X$47,21,FALSE))</f>
        <v>8</v>
      </c>
      <c r="AV22" s="211" t="str">
        <f>IF(AV21="","",VLOOKUP(AV21,'【記載例】シフト記号表（勤務時間帯）'!$D$6:$X$47,21,FALSE))</f>
        <v/>
      </c>
      <c r="AW22" s="209" t="str">
        <f>IF(AW21="","",VLOOKUP(AW21,'【記載例】シフト記号表（勤務時間帯）'!$D$6:$X$47,21,FALSE))</f>
        <v/>
      </c>
      <c r="AX22" s="210" t="str">
        <f>IF(AX21="","",VLOOKUP(AX21,'【記載例】シフト記号表（勤務時間帯）'!$D$6:$X$47,21,FALSE))</f>
        <v/>
      </c>
      <c r="AY22" s="210" t="str">
        <f>IF(AY21="","",VLOOKUP(AY21,'【記載例】シフト記号表（勤務時間帯）'!$D$6:$X$47,21,FALSE))</f>
        <v/>
      </c>
      <c r="AZ22" s="713">
        <f>IF($BC$3="４週",SUM(U22:AV22),IF($BC$3="暦月",SUM(U22:AY22),""))</f>
        <v>160</v>
      </c>
      <c r="BA22" s="714"/>
      <c r="BB22" s="715">
        <f>IF($BC$3="４週",AZ22/4,IF($BC$3="暦月",(AZ22/($BC$8/7)),""))</f>
        <v>40</v>
      </c>
      <c r="BC22" s="714"/>
      <c r="BD22" s="707"/>
      <c r="BE22" s="708"/>
      <c r="BF22" s="708"/>
      <c r="BG22" s="708"/>
      <c r="BH22" s="709"/>
    </row>
    <row r="23" spans="2:60" ht="20.25" customHeight="1">
      <c r="B23" s="127"/>
      <c r="C23" s="665"/>
      <c r="D23" s="666"/>
      <c r="E23" s="667"/>
      <c r="F23" s="170"/>
      <c r="G23" s="128" t="str">
        <f>C21</f>
        <v>管理者</v>
      </c>
      <c r="H23" s="670"/>
      <c r="I23" s="677"/>
      <c r="J23" s="678"/>
      <c r="K23" s="678"/>
      <c r="L23" s="679"/>
      <c r="M23" s="686"/>
      <c r="N23" s="687"/>
      <c r="O23" s="688"/>
      <c r="P23" s="25" t="s">
        <v>73</v>
      </c>
      <c r="Q23" s="26"/>
      <c r="R23" s="26"/>
      <c r="S23" s="17"/>
      <c r="T23" s="54"/>
      <c r="U23" s="212" t="str">
        <f>IF(U21="","",VLOOKUP(U21,'【記載例】シフト記号表（勤務時間帯）'!$D$6:$Z$47,23,FALSE))</f>
        <v>-</v>
      </c>
      <c r="V23" s="213" t="str">
        <f>IF(V21="","",VLOOKUP(V21,'【記載例】シフト記号表（勤務時間帯）'!$D$6:$Z$47,23,FALSE))</f>
        <v>-</v>
      </c>
      <c r="W23" s="213" t="str">
        <f>IF(W21="","",VLOOKUP(W21,'【記載例】シフト記号表（勤務時間帯）'!$D$6:$Z$47,23,FALSE))</f>
        <v>-</v>
      </c>
      <c r="X23" s="213" t="str">
        <f>IF(X21="","",VLOOKUP(X21,'【記載例】シフト記号表（勤務時間帯）'!$D$6:$Z$47,23,FALSE))</f>
        <v/>
      </c>
      <c r="Y23" s="213" t="str">
        <f>IF(Y21="","",VLOOKUP(Y21,'【記載例】シフト記号表（勤務時間帯）'!$D$6:$Z$47,23,FALSE))</f>
        <v>-</v>
      </c>
      <c r="Z23" s="213" t="str">
        <f>IF(Z21="","",VLOOKUP(Z21,'【記載例】シフト記号表（勤務時間帯）'!$D$6:$Z$47,23,FALSE))</f>
        <v>-</v>
      </c>
      <c r="AA23" s="214" t="str">
        <f>IF(AA21="","",VLOOKUP(AA21,'【記載例】シフト記号表（勤務時間帯）'!$D$6:$Z$47,23,FALSE))</f>
        <v/>
      </c>
      <c r="AB23" s="212" t="str">
        <f>IF(AB21="","",VLOOKUP(AB21,'【記載例】シフト記号表（勤務時間帯）'!$D$6:$Z$47,23,FALSE))</f>
        <v>-</v>
      </c>
      <c r="AC23" s="213" t="str">
        <f>IF(AC21="","",VLOOKUP(AC21,'【記載例】シフト記号表（勤務時間帯）'!$D$6:$Z$47,23,FALSE))</f>
        <v/>
      </c>
      <c r="AD23" s="213" t="str">
        <f>IF(AD21="","",VLOOKUP(AD21,'【記載例】シフト記号表（勤務時間帯）'!$D$6:$Z$47,23,FALSE))</f>
        <v>-</v>
      </c>
      <c r="AE23" s="213" t="str">
        <f>IF(AE21="","",VLOOKUP(AE21,'【記載例】シフト記号表（勤務時間帯）'!$D$6:$Z$47,23,FALSE))</f>
        <v>-</v>
      </c>
      <c r="AF23" s="213" t="str">
        <f>IF(AF21="","",VLOOKUP(AF21,'【記載例】シフト記号表（勤務時間帯）'!$D$6:$Z$47,23,FALSE))</f>
        <v>-</v>
      </c>
      <c r="AG23" s="213" t="str">
        <f>IF(AG21="","",VLOOKUP(AG21,'【記載例】シフト記号表（勤務時間帯）'!$D$6:$Z$47,23,FALSE))</f>
        <v/>
      </c>
      <c r="AH23" s="214" t="str">
        <f>IF(AH21="","",VLOOKUP(AH21,'【記載例】シフト記号表（勤務時間帯）'!$D$6:$Z$47,23,FALSE))</f>
        <v>-</v>
      </c>
      <c r="AI23" s="212" t="str">
        <f>IF(AI21="","",VLOOKUP(AI21,'【記載例】シフト記号表（勤務時間帯）'!$D$6:$Z$47,23,FALSE))</f>
        <v/>
      </c>
      <c r="AJ23" s="213" t="str">
        <f>IF(AJ21="","",VLOOKUP(AJ21,'【記載例】シフト記号表（勤務時間帯）'!$D$6:$Z$47,23,FALSE))</f>
        <v>-</v>
      </c>
      <c r="AK23" s="213" t="str">
        <f>IF(AK21="","",VLOOKUP(AK21,'【記載例】シフト記号表（勤務時間帯）'!$D$6:$Z$47,23,FALSE))</f>
        <v>-</v>
      </c>
      <c r="AL23" s="213" t="str">
        <f>IF(AL21="","",VLOOKUP(AL21,'【記載例】シフト記号表（勤務時間帯）'!$D$6:$Z$47,23,FALSE))</f>
        <v>-</v>
      </c>
      <c r="AM23" s="213" t="str">
        <f>IF(AM21="","",VLOOKUP(AM21,'【記載例】シフト記号表（勤務時間帯）'!$D$6:$Z$47,23,FALSE))</f>
        <v>-</v>
      </c>
      <c r="AN23" s="213" t="str">
        <f>IF(AN21="","",VLOOKUP(AN21,'【記載例】シフト記号表（勤務時間帯）'!$D$6:$Z$47,23,FALSE))</f>
        <v>-</v>
      </c>
      <c r="AO23" s="214" t="str">
        <f>IF(AO21="","",VLOOKUP(AO21,'【記載例】シフト記号表（勤務時間帯）'!$D$6:$Z$47,23,FALSE))</f>
        <v/>
      </c>
      <c r="AP23" s="212" t="str">
        <f>IF(AP21="","",VLOOKUP(AP21,'【記載例】シフト記号表（勤務時間帯）'!$D$6:$Z$47,23,FALSE))</f>
        <v/>
      </c>
      <c r="AQ23" s="213" t="str">
        <f>IF(AQ21="","",VLOOKUP(AQ21,'【記載例】シフト記号表（勤務時間帯）'!$D$6:$Z$47,23,FALSE))</f>
        <v>-</v>
      </c>
      <c r="AR23" s="213" t="str">
        <f>IF(AR21="","",VLOOKUP(AR21,'【記載例】シフト記号表（勤務時間帯）'!$D$6:$Z$47,23,FALSE))</f>
        <v>-</v>
      </c>
      <c r="AS23" s="213" t="str">
        <f>IF(AS21="","",VLOOKUP(AS21,'【記載例】シフト記号表（勤務時間帯）'!$D$6:$Z$47,23,FALSE))</f>
        <v>-</v>
      </c>
      <c r="AT23" s="213" t="str">
        <f>IF(AT21="","",VLOOKUP(AT21,'【記載例】シフト記号表（勤務時間帯）'!$D$6:$Z$47,23,FALSE))</f>
        <v>-</v>
      </c>
      <c r="AU23" s="213" t="str">
        <f>IF(AU21="","",VLOOKUP(AU21,'【記載例】シフト記号表（勤務時間帯）'!$D$6:$Z$47,23,FALSE))</f>
        <v>-</v>
      </c>
      <c r="AV23" s="214" t="str">
        <f>IF(AV21="","",VLOOKUP(AV21,'【記載例】シフト記号表（勤務時間帯）'!$D$6:$Z$47,23,FALSE))</f>
        <v/>
      </c>
      <c r="AW23" s="212" t="str">
        <f>IF(AW21="","",VLOOKUP(AW21,'【記載例】シフト記号表（勤務時間帯）'!$D$6:$Z$47,23,FALSE))</f>
        <v/>
      </c>
      <c r="AX23" s="213" t="str">
        <f>IF(AX21="","",VLOOKUP(AX21,'【記載例】シフト記号表（勤務時間帯）'!$D$6:$Z$47,23,FALSE))</f>
        <v/>
      </c>
      <c r="AY23" s="213" t="str">
        <f>IF(AY21="","",VLOOKUP(AY21,'【記載例】シフト記号表（勤務時間帯）'!$D$6:$Z$47,23,FALSE))</f>
        <v/>
      </c>
      <c r="AZ23" s="716">
        <f>IF($BC$3="４週",SUM(U23:AV23),IF($BC$3="暦月",SUM(U23:AY23),""))</f>
        <v>0</v>
      </c>
      <c r="BA23" s="717"/>
      <c r="BB23" s="718">
        <f>IF($BC$3="４週",AZ23/4,IF($BC$3="暦月",(AZ23/($BC$8/7)),""))</f>
        <v>0</v>
      </c>
      <c r="BC23" s="717"/>
      <c r="BD23" s="710"/>
      <c r="BE23" s="711"/>
      <c r="BF23" s="711"/>
      <c r="BG23" s="711"/>
      <c r="BH23" s="712"/>
    </row>
    <row r="24" spans="2:60" ht="20.25" customHeight="1">
      <c r="B24" s="129"/>
      <c r="C24" s="659" t="s">
        <v>82</v>
      </c>
      <c r="D24" s="660"/>
      <c r="E24" s="661"/>
      <c r="F24" s="171"/>
      <c r="G24" s="130"/>
      <c r="H24" s="668" t="s">
        <v>105</v>
      </c>
      <c r="I24" s="671" t="s">
        <v>77</v>
      </c>
      <c r="J24" s="672"/>
      <c r="K24" s="672"/>
      <c r="L24" s="673"/>
      <c r="M24" s="680" t="s">
        <v>121</v>
      </c>
      <c r="N24" s="681"/>
      <c r="O24" s="682"/>
      <c r="P24" s="21" t="s">
        <v>18</v>
      </c>
      <c r="Q24" s="27"/>
      <c r="R24" s="27"/>
      <c r="S24" s="15"/>
      <c r="T24" s="55"/>
      <c r="U24" s="215" t="s">
        <v>41</v>
      </c>
      <c r="V24" s="216" t="s">
        <v>41</v>
      </c>
      <c r="W24" s="216" t="s">
        <v>41</v>
      </c>
      <c r="X24" s="216" t="s">
        <v>41</v>
      </c>
      <c r="Y24" s="216"/>
      <c r="Z24" s="216" t="s">
        <v>41</v>
      </c>
      <c r="AA24" s="217" t="s">
        <v>41</v>
      </c>
      <c r="AB24" s="215"/>
      <c r="AC24" s="216" t="s">
        <v>41</v>
      </c>
      <c r="AD24" s="216" t="s">
        <v>41</v>
      </c>
      <c r="AE24" s="216" t="s">
        <v>41</v>
      </c>
      <c r="AF24" s="216"/>
      <c r="AG24" s="216"/>
      <c r="AH24" s="217" t="s">
        <v>41</v>
      </c>
      <c r="AI24" s="215" t="s">
        <v>41</v>
      </c>
      <c r="AJ24" s="216" t="s">
        <v>41</v>
      </c>
      <c r="AK24" s="216"/>
      <c r="AL24" s="216" t="s">
        <v>41</v>
      </c>
      <c r="AM24" s="216" t="s">
        <v>41</v>
      </c>
      <c r="AN24" s="216"/>
      <c r="AO24" s="217" t="s">
        <v>41</v>
      </c>
      <c r="AP24" s="215" t="s">
        <v>41</v>
      </c>
      <c r="AQ24" s="216" t="s">
        <v>154</v>
      </c>
      <c r="AR24" s="216" t="s">
        <v>41</v>
      </c>
      <c r="AS24" s="216"/>
      <c r="AT24" s="216" t="s">
        <v>41</v>
      </c>
      <c r="AU24" s="216"/>
      <c r="AV24" s="217" t="s">
        <v>41</v>
      </c>
      <c r="AW24" s="215"/>
      <c r="AX24" s="216"/>
      <c r="AY24" s="216"/>
      <c r="AZ24" s="689"/>
      <c r="BA24" s="690"/>
      <c r="BB24" s="703"/>
      <c r="BC24" s="690"/>
      <c r="BD24" s="704"/>
      <c r="BE24" s="705"/>
      <c r="BF24" s="705"/>
      <c r="BG24" s="705"/>
      <c r="BH24" s="706"/>
    </row>
    <row r="25" spans="2:60" ht="20.25" customHeight="1">
      <c r="B25" s="125">
        <f>B22+1</f>
        <v>2</v>
      </c>
      <c r="C25" s="662"/>
      <c r="D25" s="663"/>
      <c r="E25" s="664"/>
      <c r="F25" s="124" t="str">
        <f>C24</f>
        <v>計画作成担当者</v>
      </c>
      <c r="G25" s="126"/>
      <c r="H25" s="669"/>
      <c r="I25" s="674"/>
      <c r="J25" s="675"/>
      <c r="K25" s="675"/>
      <c r="L25" s="676"/>
      <c r="M25" s="683"/>
      <c r="N25" s="684"/>
      <c r="O25" s="685"/>
      <c r="P25" s="23" t="s">
        <v>72</v>
      </c>
      <c r="Q25" s="24"/>
      <c r="R25" s="24"/>
      <c r="S25" s="19"/>
      <c r="T25" s="53"/>
      <c r="U25" s="209">
        <f>IF(U24="","",VLOOKUP(U24,'【記載例】シフト記号表（勤務時間帯）'!$D$6:$X$47,21,FALSE))</f>
        <v>7.9999999999999982</v>
      </c>
      <c r="V25" s="210">
        <f>IF(V24="","",VLOOKUP(V24,'【記載例】シフト記号表（勤務時間帯）'!$D$6:$X$47,21,FALSE))</f>
        <v>7.9999999999999982</v>
      </c>
      <c r="W25" s="210">
        <f>IF(W24="","",VLOOKUP(W24,'【記載例】シフト記号表（勤務時間帯）'!$D$6:$X$47,21,FALSE))</f>
        <v>7.9999999999999982</v>
      </c>
      <c r="X25" s="210">
        <f>IF(X24="","",VLOOKUP(X24,'【記載例】シフト記号表（勤務時間帯）'!$D$6:$X$47,21,FALSE))</f>
        <v>7.9999999999999982</v>
      </c>
      <c r="Y25" s="210" t="str">
        <f>IF(Y24="","",VLOOKUP(Y24,'【記載例】シフト記号表（勤務時間帯）'!$D$6:$X$47,21,FALSE))</f>
        <v/>
      </c>
      <c r="Z25" s="210">
        <f>IF(Z24="","",VLOOKUP(Z24,'【記載例】シフト記号表（勤務時間帯）'!$D$6:$X$47,21,FALSE))</f>
        <v>7.9999999999999982</v>
      </c>
      <c r="AA25" s="211">
        <f>IF(AA24="","",VLOOKUP(AA24,'【記載例】シフト記号表（勤務時間帯）'!$D$6:$X$47,21,FALSE))</f>
        <v>7.9999999999999982</v>
      </c>
      <c r="AB25" s="209" t="str">
        <f>IF(AB24="","",VLOOKUP(AB24,'【記載例】シフト記号表（勤務時間帯）'!$D$6:$X$47,21,FALSE))</f>
        <v/>
      </c>
      <c r="AC25" s="210">
        <f>IF(AC24="","",VLOOKUP(AC24,'【記載例】シフト記号表（勤務時間帯）'!$D$6:$X$47,21,FALSE))</f>
        <v>7.9999999999999982</v>
      </c>
      <c r="AD25" s="210">
        <f>IF(AD24="","",VLOOKUP(AD24,'【記載例】シフト記号表（勤務時間帯）'!$D$6:$X$47,21,FALSE))</f>
        <v>7.9999999999999982</v>
      </c>
      <c r="AE25" s="210">
        <f>IF(AE24="","",VLOOKUP(AE24,'【記載例】シフト記号表（勤務時間帯）'!$D$6:$X$47,21,FALSE))</f>
        <v>7.9999999999999982</v>
      </c>
      <c r="AF25" s="210" t="str">
        <f>IF(AF24="","",VLOOKUP(AF24,'【記載例】シフト記号表（勤務時間帯）'!$D$6:$X$47,21,FALSE))</f>
        <v/>
      </c>
      <c r="AG25" s="210" t="str">
        <f>IF(AG24="","",VLOOKUP(AG24,'【記載例】シフト記号表（勤務時間帯）'!$D$6:$X$47,21,FALSE))</f>
        <v/>
      </c>
      <c r="AH25" s="211">
        <f>IF(AH24="","",VLOOKUP(AH24,'【記載例】シフト記号表（勤務時間帯）'!$D$6:$X$47,21,FALSE))</f>
        <v>7.9999999999999982</v>
      </c>
      <c r="AI25" s="209">
        <f>IF(AI24="","",VLOOKUP(AI24,'【記載例】シフト記号表（勤務時間帯）'!$D$6:$X$47,21,FALSE))</f>
        <v>7.9999999999999982</v>
      </c>
      <c r="AJ25" s="210">
        <f>IF(AJ24="","",VLOOKUP(AJ24,'【記載例】シフト記号表（勤務時間帯）'!$D$6:$X$47,21,FALSE))</f>
        <v>7.9999999999999982</v>
      </c>
      <c r="AK25" s="210" t="str">
        <f>IF(AK24="","",VLOOKUP(AK24,'【記載例】シフト記号表（勤務時間帯）'!$D$6:$X$47,21,FALSE))</f>
        <v/>
      </c>
      <c r="AL25" s="210">
        <f>IF(AL24="","",VLOOKUP(AL24,'【記載例】シフト記号表（勤務時間帯）'!$D$6:$X$47,21,FALSE))</f>
        <v>7.9999999999999982</v>
      </c>
      <c r="AM25" s="210">
        <f>IF(AM24="","",VLOOKUP(AM24,'【記載例】シフト記号表（勤務時間帯）'!$D$6:$X$47,21,FALSE))</f>
        <v>7.9999999999999982</v>
      </c>
      <c r="AN25" s="210" t="str">
        <f>IF(AN24="","",VLOOKUP(AN24,'【記載例】シフト記号表（勤務時間帯）'!$D$6:$X$47,21,FALSE))</f>
        <v/>
      </c>
      <c r="AO25" s="211">
        <f>IF(AO24="","",VLOOKUP(AO24,'【記載例】シフト記号表（勤務時間帯）'!$D$6:$X$47,21,FALSE))</f>
        <v>7.9999999999999982</v>
      </c>
      <c r="AP25" s="209">
        <f>IF(AP24="","",VLOOKUP(AP24,'【記載例】シフト記号表（勤務時間帯）'!$D$6:$X$47,21,FALSE))</f>
        <v>7.9999999999999982</v>
      </c>
      <c r="AQ25" s="210">
        <f>IF(AQ24="","",VLOOKUP(AQ24,'【記載例】シフト記号表（勤務時間帯）'!$D$6:$X$47,21,FALSE))</f>
        <v>7.9999999999999982</v>
      </c>
      <c r="AR25" s="210">
        <f>IF(AR24="","",VLOOKUP(AR24,'【記載例】シフト記号表（勤務時間帯）'!$D$6:$X$47,21,FALSE))</f>
        <v>7.9999999999999982</v>
      </c>
      <c r="AS25" s="210" t="str">
        <f>IF(AS24="","",VLOOKUP(AS24,'【記載例】シフト記号表（勤務時間帯）'!$D$6:$X$47,21,FALSE))</f>
        <v/>
      </c>
      <c r="AT25" s="210">
        <f>IF(AT24="","",VLOOKUP(AT24,'【記載例】シフト記号表（勤務時間帯）'!$D$6:$X$47,21,FALSE))</f>
        <v>7.9999999999999982</v>
      </c>
      <c r="AU25" s="210" t="str">
        <f>IF(AU24="","",VLOOKUP(AU24,'【記載例】シフト記号表（勤務時間帯）'!$D$6:$X$47,21,FALSE))</f>
        <v/>
      </c>
      <c r="AV25" s="211">
        <f>IF(AV24="","",VLOOKUP(AV24,'【記載例】シフト記号表（勤務時間帯）'!$D$6:$X$47,21,FALSE))</f>
        <v>7.9999999999999982</v>
      </c>
      <c r="AW25" s="209" t="str">
        <f>IF(AW24="","",VLOOKUP(AW24,'【記載例】シフト記号表（勤務時間帯）'!$D$6:$X$47,21,FALSE))</f>
        <v/>
      </c>
      <c r="AX25" s="210" t="str">
        <f>IF(AX24="","",VLOOKUP(AX24,'【記載例】シフト記号表（勤務時間帯）'!$D$6:$X$47,21,FALSE))</f>
        <v/>
      </c>
      <c r="AY25" s="210" t="str">
        <f>IF(AY24="","",VLOOKUP(AY24,'【記載例】シフト記号表（勤務時間帯）'!$D$6:$X$47,21,FALSE))</f>
        <v/>
      </c>
      <c r="AZ25" s="713">
        <f>IF($BC$3="４週",SUM(U25:AV25),IF($BC$3="暦月",SUM(U25:AY25),""))</f>
        <v>159.99999999999997</v>
      </c>
      <c r="BA25" s="714"/>
      <c r="BB25" s="715">
        <f>IF($BC$3="４週",AZ25/4,IF($BC$3="暦月",(AZ25/($BC$8/7)),""))</f>
        <v>39.999999999999993</v>
      </c>
      <c r="BC25" s="714"/>
      <c r="BD25" s="707"/>
      <c r="BE25" s="708"/>
      <c r="BF25" s="708"/>
      <c r="BG25" s="708"/>
      <c r="BH25" s="709"/>
    </row>
    <row r="26" spans="2:60" ht="20.25" customHeight="1">
      <c r="B26" s="127"/>
      <c r="C26" s="665"/>
      <c r="D26" s="666"/>
      <c r="E26" s="667"/>
      <c r="F26" s="170"/>
      <c r="G26" s="128" t="str">
        <f>C24</f>
        <v>計画作成担当者</v>
      </c>
      <c r="H26" s="670"/>
      <c r="I26" s="677"/>
      <c r="J26" s="678"/>
      <c r="K26" s="678"/>
      <c r="L26" s="679"/>
      <c r="M26" s="686"/>
      <c r="N26" s="687"/>
      <c r="O26" s="688"/>
      <c r="P26" s="25" t="s">
        <v>73</v>
      </c>
      <c r="Q26" s="26"/>
      <c r="R26" s="26"/>
      <c r="S26" s="17"/>
      <c r="T26" s="54"/>
      <c r="U26" s="212" t="str">
        <f>IF(U24="","",VLOOKUP(U24,'【記載例】シフト記号表（勤務時間帯）'!$D$6:$Z$47,23,FALSE))</f>
        <v>-</v>
      </c>
      <c r="V26" s="213" t="str">
        <f>IF(V24="","",VLOOKUP(V24,'【記載例】シフト記号表（勤務時間帯）'!$D$6:$Z$47,23,FALSE))</f>
        <v>-</v>
      </c>
      <c r="W26" s="213" t="str">
        <f>IF(W24="","",VLOOKUP(W24,'【記載例】シフト記号表（勤務時間帯）'!$D$6:$Z$47,23,FALSE))</f>
        <v>-</v>
      </c>
      <c r="X26" s="213" t="str">
        <f>IF(X24="","",VLOOKUP(X24,'【記載例】シフト記号表（勤務時間帯）'!$D$6:$Z$47,23,FALSE))</f>
        <v>-</v>
      </c>
      <c r="Y26" s="213" t="str">
        <f>IF(Y24="","",VLOOKUP(Y24,'【記載例】シフト記号表（勤務時間帯）'!$D$6:$Z$47,23,FALSE))</f>
        <v/>
      </c>
      <c r="Z26" s="213" t="str">
        <f>IF(Z24="","",VLOOKUP(Z24,'【記載例】シフト記号表（勤務時間帯）'!$D$6:$Z$47,23,FALSE))</f>
        <v>-</v>
      </c>
      <c r="AA26" s="214" t="str">
        <f>IF(AA24="","",VLOOKUP(AA24,'【記載例】シフト記号表（勤務時間帯）'!$D$6:$Z$47,23,FALSE))</f>
        <v>-</v>
      </c>
      <c r="AB26" s="212" t="str">
        <f>IF(AB24="","",VLOOKUP(AB24,'【記載例】シフト記号表（勤務時間帯）'!$D$6:$Z$47,23,FALSE))</f>
        <v/>
      </c>
      <c r="AC26" s="213" t="str">
        <f>IF(AC24="","",VLOOKUP(AC24,'【記載例】シフト記号表（勤務時間帯）'!$D$6:$Z$47,23,FALSE))</f>
        <v>-</v>
      </c>
      <c r="AD26" s="213" t="str">
        <f>IF(AD24="","",VLOOKUP(AD24,'【記載例】シフト記号表（勤務時間帯）'!$D$6:$Z$47,23,FALSE))</f>
        <v>-</v>
      </c>
      <c r="AE26" s="213" t="str">
        <f>IF(AE24="","",VLOOKUP(AE24,'【記載例】シフト記号表（勤務時間帯）'!$D$6:$Z$47,23,FALSE))</f>
        <v>-</v>
      </c>
      <c r="AF26" s="213" t="str">
        <f>IF(AF24="","",VLOOKUP(AF24,'【記載例】シフト記号表（勤務時間帯）'!$D$6:$Z$47,23,FALSE))</f>
        <v/>
      </c>
      <c r="AG26" s="213" t="str">
        <f>IF(AG24="","",VLOOKUP(AG24,'【記載例】シフト記号表（勤務時間帯）'!$D$6:$Z$47,23,FALSE))</f>
        <v/>
      </c>
      <c r="AH26" s="214" t="str">
        <f>IF(AH24="","",VLOOKUP(AH24,'【記載例】シフト記号表（勤務時間帯）'!$D$6:$Z$47,23,FALSE))</f>
        <v>-</v>
      </c>
      <c r="AI26" s="212" t="str">
        <f>IF(AI24="","",VLOOKUP(AI24,'【記載例】シフト記号表（勤務時間帯）'!$D$6:$Z$47,23,FALSE))</f>
        <v>-</v>
      </c>
      <c r="AJ26" s="213" t="str">
        <f>IF(AJ24="","",VLOOKUP(AJ24,'【記載例】シフト記号表（勤務時間帯）'!$D$6:$Z$47,23,FALSE))</f>
        <v>-</v>
      </c>
      <c r="AK26" s="213" t="str">
        <f>IF(AK24="","",VLOOKUP(AK24,'【記載例】シフト記号表（勤務時間帯）'!$D$6:$Z$47,23,FALSE))</f>
        <v/>
      </c>
      <c r="AL26" s="213" t="str">
        <f>IF(AL24="","",VLOOKUP(AL24,'【記載例】シフト記号表（勤務時間帯）'!$D$6:$Z$47,23,FALSE))</f>
        <v>-</v>
      </c>
      <c r="AM26" s="213" t="str">
        <f>IF(AM24="","",VLOOKUP(AM24,'【記載例】シフト記号表（勤務時間帯）'!$D$6:$Z$47,23,FALSE))</f>
        <v>-</v>
      </c>
      <c r="AN26" s="213" t="str">
        <f>IF(AN24="","",VLOOKUP(AN24,'【記載例】シフト記号表（勤務時間帯）'!$D$6:$Z$47,23,FALSE))</f>
        <v/>
      </c>
      <c r="AO26" s="214" t="str">
        <f>IF(AO24="","",VLOOKUP(AO24,'【記載例】シフト記号表（勤務時間帯）'!$D$6:$Z$47,23,FALSE))</f>
        <v>-</v>
      </c>
      <c r="AP26" s="212" t="str">
        <f>IF(AP24="","",VLOOKUP(AP24,'【記載例】シフト記号表（勤務時間帯）'!$D$6:$Z$47,23,FALSE))</f>
        <v>-</v>
      </c>
      <c r="AQ26" s="213" t="str">
        <f>IF(AQ24="","",VLOOKUP(AQ24,'【記載例】シフト記号表（勤務時間帯）'!$D$6:$Z$47,23,FALSE))</f>
        <v>-</v>
      </c>
      <c r="AR26" s="213" t="str">
        <f>IF(AR24="","",VLOOKUP(AR24,'【記載例】シフト記号表（勤務時間帯）'!$D$6:$Z$47,23,FALSE))</f>
        <v>-</v>
      </c>
      <c r="AS26" s="213" t="str">
        <f>IF(AS24="","",VLOOKUP(AS24,'【記載例】シフト記号表（勤務時間帯）'!$D$6:$Z$47,23,FALSE))</f>
        <v/>
      </c>
      <c r="AT26" s="213" t="str">
        <f>IF(AT24="","",VLOOKUP(AT24,'【記載例】シフト記号表（勤務時間帯）'!$D$6:$Z$47,23,FALSE))</f>
        <v>-</v>
      </c>
      <c r="AU26" s="213" t="str">
        <f>IF(AU24="","",VLOOKUP(AU24,'【記載例】シフト記号表（勤務時間帯）'!$D$6:$Z$47,23,FALSE))</f>
        <v/>
      </c>
      <c r="AV26" s="214" t="str">
        <f>IF(AV24="","",VLOOKUP(AV24,'【記載例】シフト記号表（勤務時間帯）'!$D$6:$Z$47,23,FALSE))</f>
        <v>-</v>
      </c>
      <c r="AW26" s="212" t="str">
        <f>IF(AW24="","",VLOOKUP(AW24,'【記載例】シフト記号表（勤務時間帯）'!$D$6:$Z$47,23,FALSE))</f>
        <v/>
      </c>
      <c r="AX26" s="213" t="str">
        <f>IF(AX24="","",VLOOKUP(AX24,'【記載例】シフト記号表（勤務時間帯）'!$D$6:$Z$47,23,FALSE))</f>
        <v/>
      </c>
      <c r="AY26" s="213" t="str">
        <f>IF(AY24="","",VLOOKUP(AY24,'【記載例】シフト記号表（勤務時間帯）'!$D$6:$Z$47,23,FALSE))</f>
        <v/>
      </c>
      <c r="AZ26" s="716">
        <f>IF($BC$3="４週",SUM(U26:AV26),IF($BC$3="暦月",SUM(U26:AY26),""))</f>
        <v>0</v>
      </c>
      <c r="BA26" s="717"/>
      <c r="BB26" s="718">
        <f>IF($BC$3="４週",AZ26/4,IF($BC$3="暦月",(AZ26/($BC$8/7)),""))</f>
        <v>0</v>
      </c>
      <c r="BC26" s="717"/>
      <c r="BD26" s="710"/>
      <c r="BE26" s="711"/>
      <c r="BF26" s="711"/>
      <c r="BG26" s="711"/>
      <c r="BH26" s="712"/>
    </row>
    <row r="27" spans="2:60" ht="20.25" customHeight="1">
      <c r="B27" s="129"/>
      <c r="C27" s="659" t="s">
        <v>85</v>
      </c>
      <c r="D27" s="660"/>
      <c r="E27" s="661"/>
      <c r="F27" s="124"/>
      <c r="G27" s="126"/>
      <c r="H27" s="723" t="s">
        <v>105</v>
      </c>
      <c r="I27" s="671" t="s">
        <v>79</v>
      </c>
      <c r="J27" s="672"/>
      <c r="K27" s="672"/>
      <c r="L27" s="673"/>
      <c r="M27" s="680" t="s">
        <v>122</v>
      </c>
      <c r="N27" s="681"/>
      <c r="O27" s="682"/>
      <c r="P27" s="21" t="s">
        <v>18</v>
      </c>
      <c r="Q27" s="27"/>
      <c r="R27" s="27"/>
      <c r="S27" s="15"/>
      <c r="T27" s="55"/>
      <c r="U27" s="215" t="s">
        <v>46</v>
      </c>
      <c r="V27" s="216" t="s">
        <v>47</v>
      </c>
      <c r="W27" s="216"/>
      <c r="X27" s="216" t="s">
        <v>38</v>
      </c>
      <c r="Y27" s="216" t="s">
        <v>184</v>
      </c>
      <c r="Z27" s="216"/>
      <c r="AA27" s="217" t="s">
        <v>38</v>
      </c>
      <c r="AB27" s="215" t="s">
        <v>185</v>
      </c>
      <c r="AC27" s="216" t="s">
        <v>47</v>
      </c>
      <c r="AD27" s="216" t="s">
        <v>40</v>
      </c>
      <c r="AE27" s="216"/>
      <c r="AF27" s="216" t="s">
        <v>179</v>
      </c>
      <c r="AG27" s="216" t="s">
        <v>184</v>
      </c>
      <c r="AH27" s="217"/>
      <c r="AI27" s="215" t="s">
        <v>40</v>
      </c>
      <c r="AJ27" s="216" t="s">
        <v>46</v>
      </c>
      <c r="AK27" s="216" t="s">
        <v>186</v>
      </c>
      <c r="AL27" s="216"/>
      <c r="AM27" s="216"/>
      <c r="AN27" s="216" t="s">
        <v>46</v>
      </c>
      <c r="AO27" s="217" t="s">
        <v>47</v>
      </c>
      <c r="AP27" s="215"/>
      <c r="AQ27" s="216" t="s">
        <v>179</v>
      </c>
      <c r="AR27" s="216" t="s">
        <v>40</v>
      </c>
      <c r="AS27" s="216" t="s">
        <v>185</v>
      </c>
      <c r="AT27" s="216" t="s">
        <v>47</v>
      </c>
      <c r="AU27" s="216"/>
      <c r="AV27" s="217" t="s">
        <v>208</v>
      </c>
      <c r="AW27" s="215"/>
      <c r="AX27" s="216"/>
      <c r="AY27" s="216"/>
      <c r="AZ27" s="689"/>
      <c r="BA27" s="690"/>
      <c r="BB27" s="703"/>
      <c r="BC27" s="690"/>
      <c r="BD27" s="704"/>
      <c r="BE27" s="705"/>
      <c r="BF27" s="705"/>
      <c r="BG27" s="705"/>
      <c r="BH27" s="706"/>
    </row>
    <row r="28" spans="2:60" ht="20.25" customHeight="1">
      <c r="B28" s="125">
        <f>B25+1</f>
        <v>3</v>
      </c>
      <c r="C28" s="662"/>
      <c r="D28" s="663"/>
      <c r="E28" s="664"/>
      <c r="F28" s="124" t="str">
        <f>C27</f>
        <v>介護従業者</v>
      </c>
      <c r="G28" s="126"/>
      <c r="H28" s="669"/>
      <c r="I28" s="674"/>
      <c r="J28" s="675"/>
      <c r="K28" s="675"/>
      <c r="L28" s="676"/>
      <c r="M28" s="683"/>
      <c r="N28" s="684"/>
      <c r="O28" s="685"/>
      <c r="P28" s="23" t="s">
        <v>72</v>
      </c>
      <c r="Q28" s="24"/>
      <c r="R28" s="24"/>
      <c r="S28" s="19"/>
      <c r="T28" s="53"/>
      <c r="U28" s="209">
        <f>IF(U27="","",VLOOKUP(U27,'【記載例】シフト記号表（勤務時間帯）'!$D$6:$X$47,21,FALSE))</f>
        <v>3</v>
      </c>
      <c r="V28" s="210">
        <f>IF(V27="","",VLOOKUP(V27,'【記載例】シフト記号表（勤務時間帯）'!$D$6:$X$47,21,FALSE))</f>
        <v>3</v>
      </c>
      <c r="W28" s="210" t="str">
        <f>IF(W27="","",VLOOKUP(W27,'【記載例】シフト記号表（勤務時間帯）'!$D$6:$X$47,21,FALSE))</f>
        <v/>
      </c>
      <c r="X28" s="210">
        <f>IF(X27="","",VLOOKUP(X27,'【記載例】シフト記号表（勤務時間帯）'!$D$6:$X$47,21,FALSE))</f>
        <v>7.9999999999999982</v>
      </c>
      <c r="Y28" s="210">
        <f>IF(Y27="","",VLOOKUP(Y27,'【記載例】シフト記号表（勤務時間帯）'!$D$6:$X$47,21,FALSE))</f>
        <v>8</v>
      </c>
      <c r="Z28" s="210" t="str">
        <f>IF(Z27="","",VLOOKUP(Z27,'【記載例】シフト記号表（勤務時間帯）'!$D$6:$X$47,21,FALSE))</f>
        <v/>
      </c>
      <c r="AA28" s="211">
        <f>IF(AA27="","",VLOOKUP(AA27,'【記載例】シフト記号表（勤務時間帯）'!$D$6:$X$47,21,FALSE))</f>
        <v>7.9999999999999982</v>
      </c>
      <c r="AB28" s="209">
        <f>IF(AB27="","",VLOOKUP(AB27,'【記載例】シフト記号表（勤務時間帯）'!$D$6:$X$47,21,FALSE))</f>
        <v>3</v>
      </c>
      <c r="AC28" s="210">
        <f>IF(AC27="","",VLOOKUP(AC27,'【記載例】シフト記号表（勤務時間帯）'!$D$6:$X$47,21,FALSE))</f>
        <v>3</v>
      </c>
      <c r="AD28" s="210">
        <f>IF(AD27="","",VLOOKUP(AD27,'【記載例】シフト記号表（勤務時間帯）'!$D$6:$X$47,21,FALSE))</f>
        <v>8</v>
      </c>
      <c r="AE28" s="210" t="str">
        <f>IF(AE27="","",VLOOKUP(AE27,'【記載例】シフト記号表（勤務時間帯）'!$D$6:$X$47,21,FALSE))</f>
        <v/>
      </c>
      <c r="AF28" s="210">
        <f>IF(AF27="","",VLOOKUP(AF27,'【記載例】シフト記号表（勤務時間帯）'!$D$6:$X$47,21,FALSE))</f>
        <v>7.9999999999999982</v>
      </c>
      <c r="AG28" s="210">
        <f>IF(AG27="","",VLOOKUP(AG27,'【記載例】シフト記号表（勤務時間帯）'!$D$6:$X$47,21,FALSE))</f>
        <v>8</v>
      </c>
      <c r="AH28" s="211" t="str">
        <f>IF(AH27="","",VLOOKUP(AH27,'【記載例】シフト記号表（勤務時間帯）'!$D$6:$X$47,21,FALSE))</f>
        <v/>
      </c>
      <c r="AI28" s="209">
        <f>IF(AI27="","",VLOOKUP(AI27,'【記載例】シフト記号表（勤務時間帯）'!$D$6:$X$47,21,FALSE))</f>
        <v>8</v>
      </c>
      <c r="AJ28" s="210">
        <f>IF(AJ27="","",VLOOKUP(AJ27,'【記載例】シフト記号表（勤務時間帯）'!$D$6:$X$47,21,FALSE))</f>
        <v>3</v>
      </c>
      <c r="AK28" s="210">
        <f>IF(AK27="","",VLOOKUP(AK27,'【記載例】シフト記号表（勤務時間帯）'!$D$6:$X$47,21,FALSE))</f>
        <v>3</v>
      </c>
      <c r="AL28" s="210" t="str">
        <f>IF(AL27="","",VLOOKUP(AL27,'【記載例】シフト記号表（勤務時間帯）'!$D$6:$X$47,21,FALSE))</f>
        <v/>
      </c>
      <c r="AM28" s="210" t="str">
        <f>IF(AM27="","",VLOOKUP(AM27,'【記載例】シフト記号表（勤務時間帯）'!$D$6:$X$47,21,FALSE))</f>
        <v/>
      </c>
      <c r="AN28" s="210">
        <f>IF(AN27="","",VLOOKUP(AN27,'【記載例】シフト記号表（勤務時間帯）'!$D$6:$X$47,21,FALSE))</f>
        <v>3</v>
      </c>
      <c r="AO28" s="211">
        <f>IF(AO27="","",VLOOKUP(AO27,'【記載例】シフト記号表（勤務時間帯）'!$D$6:$X$47,21,FALSE))</f>
        <v>3</v>
      </c>
      <c r="AP28" s="209" t="str">
        <f>IF(AP27="","",VLOOKUP(AP27,'【記載例】シフト記号表（勤務時間帯）'!$D$6:$X$47,21,FALSE))</f>
        <v/>
      </c>
      <c r="AQ28" s="210">
        <f>IF(AQ27="","",VLOOKUP(AQ27,'【記載例】シフト記号表（勤務時間帯）'!$D$6:$X$47,21,FALSE))</f>
        <v>7.9999999999999982</v>
      </c>
      <c r="AR28" s="210">
        <f>IF(AR27="","",VLOOKUP(AR27,'【記載例】シフト記号表（勤務時間帯）'!$D$6:$X$47,21,FALSE))</f>
        <v>8</v>
      </c>
      <c r="AS28" s="210">
        <f>IF(AS27="","",VLOOKUP(AS27,'【記載例】シフト記号表（勤務時間帯）'!$D$6:$X$47,21,FALSE))</f>
        <v>3</v>
      </c>
      <c r="AT28" s="210">
        <f>IF(AT27="","",VLOOKUP(AT27,'【記載例】シフト記号表（勤務時間帯）'!$D$6:$X$47,21,FALSE))</f>
        <v>3</v>
      </c>
      <c r="AU28" s="210" t="str">
        <f>IF(AU27="","",VLOOKUP(AU27,'【記載例】シフト記号表（勤務時間帯）'!$D$6:$X$47,21,FALSE))</f>
        <v/>
      </c>
      <c r="AV28" s="211">
        <f>IF(AV27="","",VLOOKUP(AV27,'【記載例】シフト記号表（勤務時間帯）'!$D$6:$X$47,21,FALSE))</f>
        <v>7.9999999999999982</v>
      </c>
      <c r="AW28" s="209" t="str">
        <f>IF(AW27="","",VLOOKUP(AW27,'【記載例】シフト記号表（勤務時間帯）'!$D$6:$X$47,21,FALSE))</f>
        <v/>
      </c>
      <c r="AX28" s="210" t="str">
        <f>IF(AX27="","",VLOOKUP(AX27,'【記載例】シフト記号表（勤務時間帯）'!$D$6:$X$47,21,FALSE))</f>
        <v/>
      </c>
      <c r="AY28" s="210" t="str">
        <f>IF(AY27="","",VLOOKUP(AY27,'【記載例】シフト記号表（勤務時間帯）'!$D$6:$X$47,21,FALSE))</f>
        <v/>
      </c>
      <c r="AZ28" s="713">
        <f>IF($BC$3="４週",SUM(U28:AV28),IF($BC$3="暦月",SUM(U28:AY28),""))</f>
        <v>110</v>
      </c>
      <c r="BA28" s="714"/>
      <c r="BB28" s="715">
        <f>IF($BC$3="４週",AZ28/4,IF($BC$3="暦月",(AZ28/($BC$8/7)),""))</f>
        <v>27.5</v>
      </c>
      <c r="BC28" s="714"/>
      <c r="BD28" s="707"/>
      <c r="BE28" s="708"/>
      <c r="BF28" s="708"/>
      <c r="BG28" s="708"/>
      <c r="BH28" s="709"/>
    </row>
    <row r="29" spans="2:60" ht="20.25" customHeight="1">
      <c r="B29" s="127"/>
      <c r="C29" s="665"/>
      <c r="D29" s="666"/>
      <c r="E29" s="667"/>
      <c r="F29" s="170"/>
      <c r="G29" s="128" t="str">
        <f>C27</f>
        <v>介護従業者</v>
      </c>
      <c r="H29" s="670"/>
      <c r="I29" s="677"/>
      <c r="J29" s="678"/>
      <c r="K29" s="678"/>
      <c r="L29" s="679"/>
      <c r="M29" s="686"/>
      <c r="N29" s="687"/>
      <c r="O29" s="688"/>
      <c r="P29" s="25" t="s">
        <v>73</v>
      </c>
      <c r="Q29" s="28"/>
      <c r="R29" s="28"/>
      <c r="S29" s="16"/>
      <c r="T29" s="56"/>
      <c r="U29" s="212">
        <f>IF(U27="","",VLOOKUP(U27,'【記載例】シフト記号表（勤務時間帯）'!$D$6:$Z$47,23,FALSE))</f>
        <v>3.9999999999999991</v>
      </c>
      <c r="V29" s="213">
        <f>IF(V27="","",VLOOKUP(V27,'【記載例】シフト記号表（勤務時間帯）'!$D$6:$Z$47,23,FALSE))</f>
        <v>6</v>
      </c>
      <c r="W29" s="213" t="str">
        <f>IF(W27="","",VLOOKUP(W27,'【記載例】シフト記号表（勤務時間帯）'!$D$6:$Z$47,23,FALSE))</f>
        <v/>
      </c>
      <c r="X29" s="213" t="str">
        <f>IF(X27="","",VLOOKUP(X27,'【記載例】シフト記号表（勤務時間帯）'!$D$6:$Z$47,23,FALSE))</f>
        <v>-</v>
      </c>
      <c r="Y29" s="213" t="str">
        <f>IF(Y27="","",VLOOKUP(Y27,'【記載例】シフト記号表（勤務時間帯）'!$D$6:$Z$47,23,FALSE))</f>
        <v>-</v>
      </c>
      <c r="Z29" s="213" t="str">
        <f>IF(Z27="","",VLOOKUP(Z27,'【記載例】シフト記号表（勤務時間帯）'!$D$6:$Z$47,23,FALSE))</f>
        <v/>
      </c>
      <c r="AA29" s="214" t="str">
        <f>IF(AA27="","",VLOOKUP(AA27,'【記載例】シフト記号表（勤務時間帯）'!$D$6:$Z$47,23,FALSE))</f>
        <v>-</v>
      </c>
      <c r="AB29" s="212">
        <f>IF(AB27="","",VLOOKUP(AB27,'【記載例】シフト記号表（勤務時間帯）'!$D$6:$Z$47,23,FALSE))</f>
        <v>3.9999999999999991</v>
      </c>
      <c r="AC29" s="213">
        <f>IF(AC27="","",VLOOKUP(AC27,'【記載例】シフト記号表（勤務時間帯）'!$D$6:$Z$47,23,FALSE))</f>
        <v>6</v>
      </c>
      <c r="AD29" s="213" t="str">
        <f>IF(AD27="","",VLOOKUP(AD27,'【記載例】シフト記号表（勤務時間帯）'!$D$6:$Z$47,23,FALSE))</f>
        <v>-</v>
      </c>
      <c r="AE29" s="213" t="str">
        <f>IF(AE27="","",VLOOKUP(AE27,'【記載例】シフト記号表（勤務時間帯）'!$D$6:$Z$47,23,FALSE))</f>
        <v/>
      </c>
      <c r="AF29" s="213" t="str">
        <f>IF(AF27="","",VLOOKUP(AF27,'【記載例】シフト記号表（勤務時間帯）'!$D$6:$Z$47,23,FALSE))</f>
        <v>-</v>
      </c>
      <c r="AG29" s="213" t="str">
        <f>IF(AG27="","",VLOOKUP(AG27,'【記載例】シフト記号表（勤務時間帯）'!$D$6:$Z$47,23,FALSE))</f>
        <v>-</v>
      </c>
      <c r="AH29" s="214" t="str">
        <f>IF(AH27="","",VLOOKUP(AH27,'【記載例】シフト記号表（勤務時間帯）'!$D$6:$Z$47,23,FALSE))</f>
        <v/>
      </c>
      <c r="AI29" s="212" t="str">
        <f>IF(AI27="","",VLOOKUP(AI27,'【記載例】シフト記号表（勤務時間帯）'!$D$6:$Z$47,23,FALSE))</f>
        <v>-</v>
      </c>
      <c r="AJ29" s="213">
        <f>IF(AJ27="","",VLOOKUP(AJ27,'【記載例】シフト記号表（勤務時間帯）'!$D$6:$Z$47,23,FALSE))</f>
        <v>3.9999999999999991</v>
      </c>
      <c r="AK29" s="213">
        <f>IF(AK27="","",VLOOKUP(AK27,'【記載例】シフト記号表（勤務時間帯）'!$D$6:$Z$47,23,FALSE))</f>
        <v>6</v>
      </c>
      <c r="AL29" s="213" t="str">
        <f>IF(AL27="","",VLOOKUP(AL27,'【記載例】シフト記号表（勤務時間帯）'!$D$6:$Z$47,23,FALSE))</f>
        <v/>
      </c>
      <c r="AM29" s="213" t="str">
        <f>IF(AM27="","",VLOOKUP(AM27,'【記載例】シフト記号表（勤務時間帯）'!$D$6:$Z$47,23,FALSE))</f>
        <v/>
      </c>
      <c r="AN29" s="213">
        <f>IF(AN27="","",VLOOKUP(AN27,'【記載例】シフト記号表（勤務時間帯）'!$D$6:$Z$47,23,FALSE))</f>
        <v>3.9999999999999991</v>
      </c>
      <c r="AO29" s="214">
        <f>IF(AO27="","",VLOOKUP(AO27,'【記載例】シフト記号表（勤務時間帯）'!$D$6:$Z$47,23,FALSE))</f>
        <v>6</v>
      </c>
      <c r="AP29" s="212" t="str">
        <f>IF(AP27="","",VLOOKUP(AP27,'【記載例】シフト記号表（勤務時間帯）'!$D$6:$Z$47,23,FALSE))</f>
        <v/>
      </c>
      <c r="AQ29" s="213" t="str">
        <f>IF(AQ27="","",VLOOKUP(AQ27,'【記載例】シフト記号表（勤務時間帯）'!$D$6:$Z$47,23,FALSE))</f>
        <v>-</v>
      </c>
      <c r="AR29" s="213" t="str">
        <f>IF(AR27="","",VLOOKUP(AR27,'【記載例】シフト記号表（勤務時間帯）'!$D$6:$Z$47,23,FALSE))</f>
        <v>-</v>
      </c>
      <c r="AS29" s="213">
        <f>IF(AS27="","",VLOOKUP(AS27,'【記載例】シフト記号表（勤務時間帯）'!$D$6:$Z$47,23,FALSE))</f>
        <v>3.9999999999999991</v>
      </c>
      <c r="AT29" s="213">
        <f>IF(AT27="","",VLOOKUP(AT27,'【記載例】シフト記号表（勤務時間帯）'!$D$6:$Z$47,23,FALSE))</f>
        <v>6</v>
      </c>
      <c r="AU29" s="213" t="str">
        <f>IF(AU27="","",VLOOKUP(AU27,'【記載例】シフト記号表（勤務時間帯）'!$D$6:$Z$47,23,FALSE))</f>
        <v/>
      </c>
      <c r="AV29" s="214" t="str">
        <f>IF(AV27="","",VLOOKUP(AV27,'【記載例】シフト記号表（勤務時間帯）'!$D$6:$Z$47,23,FALSE))</f>
        <v>-</v>
      </c>
      <c r="AW29" s="212" t="str">
        <f>IF(AW27="","",VLOOKUP(AW27,'【記載例】シフト記号表（勤務時間帯）'!$D$6:$Z$47,23,FALSE))</f>
        <v/>
      </c>
      <c r="AX29" s="213" t="str">
        <f>IF(AX27="","",VLOOKUP(AX27,'【記載例】シフト記号表（勤務時間帯）'!$D$6:$Z$47,23,FALSE))</f>
        <v/>
      </c>
      <c r="AY29" s="213" t="str">
        <f>IF(AY27="","",VLOOKUP(AY27,'【記載例】シフト記号表（勤務時間帯）'!$D$6:$Z$47,23,FALSE))</f>
        <v/>
      </c>
      <c r="AZ29" s="716">
        <f>IF($BC$3="４週",SUM(U29:AV29),IF($BC$3="暦月",SUM(U29:AY29),""))</f>
        <v>50</v>
      </c>
      <c r="BA29" s="717"/>
      <c r="BB29" s="718">
        <f>IF($BC$3="４週",AZ29/4,IF($BC$3="暦月",(AZ29/($BC$8/7)),""))</f>
        <v>12.5</v>
      </c>
      <c r="BC29" s="717"/>
      <c r="BD29" s="710"/>
      <c r="BE29" s="711"/>
      <c r="BF29" s="711"/>
      <c r="BG29" s="711"/>
      <c r="BH29" s="712"/>
    </row>
    <row r="30" spans="2:60" ht="20.25" customHeight="1">
      <c r="B30" s="129"/>
      <c r="C30" s="659" t="s">
        <v>85</v>
      </c>
      <c r="D30" s="660"/>
      <c r="E30" s="661"/>
      <c r="F30" s="124"/>
      <c r="G30" s="126"/>
      <c r="H30" s="723" t="s">
        <v>105</v>
      </c>
      <c r="I30" s="671" t="s">
        <v>19</v>
      </c>
      <c r="J30" s="672"/>
      <c r="K30" s="672"/>
      <c r="L30" s="673"/>
      <c r="M30" s="680" t="s">
        <v>123</v>
      </c>
      <c r="N30" s="681"/>
      <c r="O30" s="682"/>
      <c r="P30" s="21" t="s">
        <v>18</v>
      </c>
      <c r="Q30" s="27"/>
      <c r="R30" s="27"/>
      <c r="S30" s="15"/>
      <c r="T30" s="55"/>
      <c r="U30" s="215"/>
      <c r="V30" s="216" t="s">
        <v>160</v>
      </c>
      <c r="W30" s="216" t="s">
        <v>161</v>
      </c>
      <c r="X30" s="216" t="s">
        <v>208</v>
      </c>
      <c r="Y30" s="216"/>
      <c r="Z30" s="216" t="s">
        <v>160</v>
      </c>
      <c r="AA30" s="217" t="s">
        <v>161</v>
      </c>
      <c r="AB30" s="215"/>
      <c r="AC30" s="216" t="s">
        <v>151</v>
      </c>
      <c r="AD30" s="216" t="s">
        <v>160</v>
      </c>
      <c r="AE30" s="216" t="s">
        <v>161</v>
      </c>
      <c r="AF30" s="216"/>
      <c r="AG30" s="216" t="s">
        <v>152</v>
      </c>
      <c r="AH30" s="217" t="s">
        <v>151</v>
      </c>
      <c r="AI30" s="215"/>
      <c r="AJ30" s="216" t="s">
        <v>151</v>
      </c>
      <c r="AK30" s="216" t="s">
        <v>153</v>
      </c>
      <c r="AL30" s="216" t="s">
        <v>160</v>
      </c>
      <c r="AM30" s="216" t="s">
        <v>161</v>
      </c>
      <c r="AN30" s="216"/>
      <c r="AO30" s="217" t="s">
        <v>151</v>
      </c>
      <c r="AP30" s="215" t="s">
        <v>152</v>
      </c>
      <c r="AQ30" s="216" t="s">
        <v>153</v>
      </c>
      <c r="AR30" s="216" t="s">
        <v>160</v>
      </c>
      <c r="AS30" s="216" t="s">
        <v>161</v>
      </c>
      <c r="AT30" s="216"/>
      <c r="AU30" s="216"/>
      <c r="AV30" s="217" t="s">
        <v>151</v>
      </c>
      <c r="AW30" s="215"/>
      <c r="AX30" s="216"/>
      <c r="AY30" s="216"/>
      <c r="AZ30" s="689"/>
      <c r="BA30" s="690"/>
      <c r="BB30" s="703"/>
      <c r="BC30" s="690"/>
      <c r="BD30" s="704"/>
      <c r="BE30" s="705"/>
      <c r="BF30" s="705"/>
      <c r="BG30" s="705"/>
      <c r="BH30" s="706"/>
    </row>
    <row r="31" spans="2:60" ht="20.25" customHeight="1">
      <c r="B31" s="125">
        <f>B28+1</f>
        <v>4</v>
      </c>
      <c r="C31" s="662"/>
      <c r="D31" s="663"/>
      <c r="E31" s="664"/>
      <c r="F31" s="124" t="str">
        <f>C30</f>
        <v>介護従業者</v>
      </c>
      <c r="G31" s="126"/>
      <c r="H31" s="669"/>
      <c r="I31" s="674"/>
      <c r="J31" s="675"/>
      <c r="K31" s="675"/>
      <c r="L31" s="676"/>
      <c r="M31" s="683"/>
      <c r="N31" s="684"/>
      <c r="O31" s="685"/>
      <c r="P31" s="23" t="s">
        <v>72</v>
      </c>
      <c r="Q31" s="24"/>
      <c r="R31" s="24"/>
      <c r="S31" s="19"/>
      <c r="T31" s="53"/>
      <c r="U31" s="209" t="str">
        <f>IF(U30="","",VLOOKUP(U30,'【記載例】シフト記号表（勤務時間帯）'!$D$6:$X$47,21,FALSE))</f>
        <v/>
      </c>
      <c r="V31" s="210">
        <f>IF(V30="","",VLOOKUP(V30,'【記載例】シフト記号表（勤務時間帯）'!$D$6:$X$47,21,FALSE))</f>
        <v>3</v>
      </c>
      <c r="W31" s="210">
        <f>IF(W30="","",VLOOKUP(W30,'【記載例】シフト記号表（勤務時間帯）'!$D$6:$X$47,21,FALSE))</f>
        <v>3</v>
      </c>
      <c r="X31" s="210">
        <f>IF(X30="","",VLOOKUP(X30,'【記載例】シフト記号表（勤務時間帯）'!$D$6:$X$47,21,FALSE))</f>
        <v>7.9999999999999982</v>
      </c>
      <c r="Y31" s="210" t="str">
        <f>IF(Y30="","",VLOOKUP(Y30,'【記載例】シフト記号表（勤務時間帯）'!$D$6:$X$47,21,FALSE))</f>
        <v/>
      </c>
      <c r="Z31" s="210">
        <f>IF(Z30="","",VLOOKUP(Z30,'【記載例】シフト記号表（勤務時間帯）'!$D$6:$X$47,21,FALSE))</f>
        <v>3</v>
      </c>
      <c r="AA31" s="211">
        <f>IF(AA30="","",VLOOKUP(AA30,'【記載例】シフト記号表（勤務時間帯）'!$D$6:$X$47,21,FALSE))</f>
        <v>3</v>
      </c>
      <c r="AB31" s="209" t="str">
        <f>IF(AB30="","",VLOOKUP(AB30,'【記載例】シフト記号表（勤務時間帯）'!$D$6:$X$47,21,FALSE))</f>
        <v/>
      </c>
      <c r="AC31" s="210">
        <f>IF(AC30="","",VLOOKUP(AC30,'【記載例】シフト記号表（勤務時間帯）'!$D$6:$X$47,21,FALSE))</f>
        <v>7.9999999999999982</v>
      </c>
      <c r="AD31" s="210">
        <f>IF(AD30="","",VLOOKUP(AD30,'【記載例】シフト記号表（勤務時間帯）'!$D$6:$X$47,21,FALSE))</f>
        <v>3</v>
      </c>
      <c r="AE31" s="210">
        <f>IF(AE30="","",VLOOKUP(AE30,'【記載例】シフト記号表（勤務時間帯）'!$D$6:$X$47,21,FALSE))</f>
        <v>3</v>
      </c>
      <c r="AF31" s="210" t="str">
        <f>IF(AF30="","",VLOOKUP(AF30,'【記載例】シフト記号表（勤務時間帯）'!$D$6:$X$47,21,FALSE))</f>
        <v/>
      </c>
      <c r="AG31" s="210">
        <f>IF(AG30="","",VLOOKUP(AG30,'【記載例】シフト記号表（勤務時間帯）'!$D$6:$X$47,21,FALSE))</f>
        <v>8</v>
      </c>
      <c r="AH31" s="211">
        <f>IF(AH30="","",VLOOKUP(AH30,'【記載例】シフト記号表（勤務時間帯）'!$D$6:$X$47,21,FALSE))</f>
        <v>7.9999999999999982</v>
      </c>
      <c r="AI31" s="209" t="str">
        <f>IF(AI30="","",VLOOKUP(AI30,'【記載例】シフト記号表（勤務時間帯）'!$D$6:$X$47,21,FALSE))</f>
        <v/>
      </c>
      <c r="AJ31" s="210">
        <f>IF(AJ30="","",VLOOKUP(AJ30,'【記載例】シフト記号表（勤務時間帯）'!$D$6:$X$47,21,FALSE))</f>
        <v>7.9999999999999982</v>
      </c>
      <c r="AK31" s="210">
        <f>IF(AK30="","",VLOOKUP(AK30,'【記載例】シフト記号表（勤務時間帯）'!$D$6:$X$47,21,FALSE))</f>
        <v>8</v>
      </c>
      <c r="AL31" s="210">
        <f>IF(AL30="","",VLOOKUP(AL30,'【記載例】シフト記号表（勤務時間帯）'!$D$6:$X$47,21,FALSE))</f>
        <v>3</v>
      </c>
      <c r="AM31" s="210">
        <f>IF(AM30="","",VLOOKUP(AM30,'【記載例】シフト記号表（勤務時間帯）'!$D$6:$X$47,21,FALSE))</f>
        <v>3</v>
      </c>
      <c r="AN31" s="210" t="str">
        <f>IF(AN30="","",VLOOKUP(AN30,'【記載例】シフト記号表（勤務時間帯）'!$D$6:$X$47,21,FALSE))</f>
        <v/>
      </c>
      <c r="AO31" s="211">
        <f>IF(AO30="","",VLOOKUP(AO30,'【記載例】シフト記号表（勤務時間帯）'!$D$6:$X$47,21,FALSE))</f>
        <v>7.9999999999999982</v>
      </c>
      <c r="AP31" s="209">
        <f>IF(AP30="","",VLOOKUP(AP30,'【記載例】シフト記号表（勤務時間帯）'!$D$6:$X$47,21,FALSE))</f>
        <v>8</v>
      </c>
      <c r="AQ31" s="210">
        <f>IF(AQ30="","",VLOOKUP(AQ30,'【記載例】シフト記号表（勤務時間帯）'!$D$6:$X$47,21,FALSE))</f>
        <v>8</v>
      </c>
      <c r="AR31" s="210">
        <f>IF(AR30="","",VLOOKUP(AR30,'【記載例】シフト記号表（勤務時間帯）'!$D$6:$X$47,21,FALSE))</f>
        <v>3</v>
      </c>
      <c r="AS31" s="210">
        <f>IF(AS30="","",VLOOKUP(AS30,'【記載例】シフト記号表（勤務時間帯）'!$D$6:$X$47,21,FALSE))</f>
        <v>3</v>
      </c>
      <c r="AT31" s="210" t="str">
        <f>IF(AT30="","",VLOOKUP(AT30,'【記載例】シフト記号表（勤務時間帯）'!$D$6:$X$47,21,FALSE))</f>
        <v/>
      </c>
      <c r="AU31" s="210" t="str">
        <f>IF(AU30="","",VLOOKUP(AU30,'【記載例】シフト記号表（勤務時間帯）'!$D$6:$X$47,21,FALSE))</f>
        <v/>
      </c>
      <c r="AV31" s="211">
        <f>IF(AV30="","",VLOOKUP(AV30,'【記載例】シフト記号表（勤務時間帯）'!$D$6:$X$47,21,FALSE))</f>
        <v>7.9999999999999982</v>
      </c>
      <c r="AW31" s="209" t="str">
        <f>IF(AW30="","",VLOOKUP(AW30,'【記載例】シフト記号表（勤務時間帯）'!$D$6:$X$47,21,FALSE))</f>
        <v/>
      </c>
      <c r="AX31" s="210" t="str">
        <f>IF(AX30="","",VLOOKUP(AX30,'【記載例】シフト記号表（勤務時間帯）'!$D$6:$X$47,21,FALSE))</f>
        <v/>
      </c>
      <c r="AY31" s="210" t="str">
        <f>IF(AY30="","",VLOOKUP(AY30,'【記載例】シフト記号表（勤務時間帯）'!$D$6:$X$47,21,FALSE))</f>
        <v/>
      </c>
      <c r="AZ31" s="713">
        <f>IF($BC$3="４週",SUM(U31:AV31),IF($BC$3="暦月",SUM(U31:AY31),""))</f>
        <v>110</v>
      </c>
      <c r="BA31" s="714"/>
      <c r="BB31" s="715">
        <f>IF($BC$3="４週",AZ31/4,IF($BC$3="暦月",(AZ31/($BC$8/7)),""))</f>
        <v>27.5</v>
      </c>
      <c r="BC31" s="714"/>
      <c r="BD31" s="707"/>
      <c r="BE31" s="708"/>
      <c r="BF31" s="708"/>
      <c r="BG31" s="708"/>
      <c r="BH31" s="709"/>
    </row>
    <row r="32" spans="2:60" ht="20.25" customHeight="1">
      <c r="B32" s="127"/>
      <c r="C32" s="665"/>
      <c r="D32" s="666"/>
      <c r="E32" s="667"/>
      <c r="F32" s="170"/>
      <c r="G32" s="128" t="str">
        <f>C30</f>
        <v>介護従業者</v>
      </c>
      <c r="H32" s="670"/>
      <c r="I32" s="677"/>
      <c r="J32" s="678"/>
      <c r="K32" s="678"/>
      <c r="L32" s="679"/>
      <c r="M32" s="686"/>
      <c r="N32" s="687"/>
      <c r="O32" s="688"/>
      <c r="P32" s="25" t="s">
        <v>73</v>
      </c>
      <c r="Q32" s="29"/>
      <c r="R32" s="29"/>
      <c r="S32" s="17"/>
      <c r="T32" s="54"/>
      <c r="U32" s="212" t="str">
        <f>IF(U30="","",VLOOKUP(U30,'【記載例】シフト記号表（勤務時間帯）'!$D$6:$Z$47,23,FALSE))</f>
        <v/>
      </c>
      <c r="V32" s="213">
        <f>IF(V30="","",VLOOKUP(V30,'【記載例】シフト記号表（勤務時間帯）'!$D$6:$Z$47,23,FALSE))</f>
        <v>3.9999999999999991</v>
      </c>
      <c r="W32" s="213">
        <f>IF(W30="","",VLOOKUP(W30,'【記載例】シフト記号表（勤務時間帯）'!$D$6:$Z$47,23,FALSE))</f>
        <v>6</v>
      </c>
      <c r="X32" s="213" t="str">
        <f>IF(X30="","",VLOOKUP(X30,'【記載例】シフト記号表（勤務時間帯）'!$D$6:$Z$47,23,FALSE))</f>
        <v>-</v>
      </c>
      <c r="Y32" s="213" t="str">
        <f>IF(Y30="","",VLOOKUP(Y30,'【記載例】シフト記号表（勤務時間帯）'!$D$6:$Z$47,23,FALSE))</f>
        <v/>
      </c>
      <c r="Z32" s="213">
        <f>IF(Z30="","",VLOOKUP(Z30,'【記載例】シフト記号表（勤務時間帯）'!$D$6:$Z$47,23,FALSE))</f>
        <v>3.9999999999999991</v>
      </c>
      <c r="AA32" s="214">
        <f>IF(AA30="","",VLOOKUP(AA30,'【記載例】シフト記号表（勤務時間帯）'!$D$6:$Z$47,23,FALSE))</f>
        <v>6</v>
      </c>
      <c r="AB32" s="212" t="str">
        <f>IF(AB30="","",VLOOKUP(AB30,'【記載例】シフト記号表（勤務時間帯）'!$D$6:$Z$47,23,FALSE))</f>
        <v/>
      </c>
      <c r="AC32" s="213" t="str">
        <f>IF(AC30="","",VLOOKUP(AC30,'【記載例】シフト記号表（勤務時間帯）'!$D$6:$Z$47,23,FALSE))</f>
        <v>-</v>
      </c>
      <c r="AD32" s="213">
        <f>IF(AD30="","",VLOOKUP(AD30,'【記載例】シフト記号表（勤務時間帯）'!$D$6:$Z$47,23,FALSE))</f>
        <v>3.9999999999999991</v>
      </c>
      <c r="AE32" s="213">
        <f>IF(AE30="","",VLOOKUP(AE30,'【記載例】シフト記号表（勤務時間帯）'!$D$6:$Z$47,23,FALSE))</f>
        <v>6</v>
      </c>
      <c r="AF32" s="213" t="str">
        <f>IF(AF30="","",VLOOKUP(AF30,'【記載例】シフト記号表（勤務時間帯）'!$D$6:$Z$47,23,FALSE))</f>
        <v/>
      </c>
      <c r="AG32" s="213" t="str">
        <f>IF(AG30="","",VLOOKUP(AG30,'【記載例】シフト記号表（勤務時間帯）'!$D$6:$Z$47,23,FALSE))</f>
        <v>-</v>
      </c>
      <c r="AH32" s="214" t="str">
        <f>IF(AH30="","",VLOOKUP(AH30,'【記載例】シフト記号表（勤務時間帯）'!$D$6:$Z$47,23,FALSE))</f>
        <v>-</v>
      </c>
      <c r="AI32" s="212" t="str">
        <f>IF(AI30="","",VLOOKUP(AI30,'【記載例】シフト記号表（勤務時間帯）'!$D$6:$Z$47,23,FALSE))</f>
        <v/>
      </c>
      <c r="AJ32" s="213" t="str">
        <f>IF(AJ30="","",VLOOKUP(AJ30,'【記載例】シフト記号表（勤務時間帯）'!$D$6:$Z$47,23,FALSE))</f>
        <v>-</v>
      </c>
      <c r="AK32" s="213" t="str">
        <f>IF(AK30="","",VLOOKUP(AK30,'【記載例】シフト記号表（勤務時間帯）'!$D$6:$Z$47,23,FALSE))</f>
        <v>-</v>
      </c>
      <c r="AL32" s="213">
        <f>IF(AL30="","",VLOOKUP(AL30,'【記載例】シフト記号表（勤務時間帯）'!$D$6:$Z$47,23,FALSE))</f>
        <v>3.9999999999999991</v>
      </c>
      <c r="AM32" s="213">
        <f>IF(AM30="","",VLOOKUP(AM30,'【記載例】シフト記号表（勤務時間帯）'!$D$6:$Z$47,23,FALSE))</f>
        <v>6</v>
      </c>
      <c r="AN32" s="213" t="str">
        <f>IF(AN30="","",VLOOKUP(AN30,'【記載例】シフト記号表（勤務時間帯）'!$D$6:$Z$47,23,FALSE))</f>
        <v/>
      </c>
      <c r="AO32" s="214" t="str">
        <f>IF(AO30="","",VLOOKUP(AO30,'【記載例】シフト記号表（勤務時間帯）'!$D$6:$Z$47,23,FALSE))</f>
        <v>-</v>
      </c>
      <c r="AP32" s="212" t="str">
        <f>IF(AP30="","",VLOOKUP(AP30,'【記載例】シフト記号表（勤務時間帯）'!$D$6:$Z$47,23,FALSE))</f>
        <v>-</v>
      </c>
      <c r="AQ32" s="213" t="str">
        <f>IF(AQ30="","",VLOOKUP(AQ30,'【記載例】シフト記号表（勤務時間帯）'!$D$6:$Z$47,23,FALSE))</f>
        <v>-</v>
      </c>
      <c r="AR32" s="213">
        <f>IF(AR30="","",VLOOKUP(AR30,'【記載例】シフト記号表（勤務時間帯）'!$D$6:$Z$47,23,FALSE))</f>
        <v>3.9999999999999991</v>
      </c>
      <c r="AS32" s="213">
        <f>IF(AS30="","",VLOOKUP(AS30,'【記載例】シフト記号表（勤務時間帯）'!$D$6:$Z$47,23,FALSE))</f>
        <v>6</v>
      </c>
      <c r="AT32" s="213" t="str">
        <f>IF(AT30="","",VLOOKUP(AT30,'【記載例】シフト記号表（勤務時間帯）'!$D$6:$Z$47,23,FALSE))</f>
        <v/>
      </c>
      <c r="AU32" s="213" t="str">
        <f>IF(AU30="","",VLOOKUP(AU30,'【記載例】シフト記号表（勤務時間帯）'!$D$6:$Z$47,23,FALSE))</f>
        <v/>
      </c>
      <c r="AV32" s="214" t="str">
        <f>IF(AV30="","",VLOOKUP(AV30,'【記載例】シフト記号表（勤務時間帯）'!$D$6:$Z$47,23,FALSE))</f>
        <v>-</v>
      </c>
      <c r="AW32" s="212" t="str">
        <f>IF(AW30="","",VLOOKUP(AW30,'【記載例】シフト記号表（勤務時間帯）'!$D$6:$Z$47,23,FALSE))</f>
        <v/>
      </c>
      <c r="AX32" s="213" t="str">
        <f>IF(AX30="","",VLOOKUP(AX30,'【記載例】シフト記号表（勤務時間帯）'!$D$6:$Z$47,23,FALSE))</f>
        <v/>
      </c>
      <c r="AY32" s="213" t="str">
        <f>IF(AY30="","",VLOOKUP(AY30,'【記載例】シフト記号表（勤務時間帯）'!$D$6:$Z$47,23,FALSE))</f>
        <v/>
      </c>
      <c r="AZ32" s="716">
        <f>IF($BC$3="４週",SUM(U32:AV32),IF($BC$3="暦月",SUM(U32:AY32),""))</f>
        <v>50</v>
      </c>
      <c r="BA32" s="717"/>
      <c r="BB32" s="718">
        <f>IF($BC$3="４週",AZ32/4,IF($BC$3="暦月",(AZ32/($BC$8/7)),""))</f>
        <v>12.5</v>
      </c>
      <c r="BC32" s="717"/>
      <c r="BD32" s="710"/>
      <c r="BE32" s="711"/>
      <c r="BF32" s="711"/>
      <c r="BG32" s="711"/>
      <c r="BH32" s="712"/>
    </row>
    <row r="33" spans="2:60" ht="20.25" customHeight="1">
      <c r="B33" s="129"/>
      <c r="C33" s="659" t="s">
        <v>85</v>
      </c>
      <c r="D33" s="660"/>
      <c r="E33" s="661"/>
      <c r="F33" s="124"/>
      <c r="G33" s="126"/>
      <c r="H33" s="723" t="s">
        <v>105</v>
      </c>
      <c r="I33" s="671" t="s">
        <v>19</v>
      </c>
      <c r="J33" s="672"/>
      <c r="K33" s="672"/>
      <c r="L33" s="673"/>
      <c r="M33" s="680" t="s">
        <v>124</v>
      </c>
      <c r="N33" s="681"/>
      <c r="O33" s="682"/>
      <c r="P33" s="21" t="s">
        <v>18</v>
      </c>
      <c r="Q33" s="27"/>
      <c r="R33" s="27"/>
      <c r="S33" s="15"/>
      <c r="T33" s="55"/>
      <c r="U33" s="215" t="s">
        <v>209</v>
      </c>
      <c r="V33" s="216" t="s">
        <v>151</v>
      </c>
      <c r="W33" s="216"/>
      <c r="X33" s="216" t="s">
        <v>151</v>
      </c>
      <c r="Y33" s="216" t="s">
        <v>209</v>
      </c>
      <c r="Z33" s="216" t="s">
        <v>209</v>
      </c>
      <c r="AA33" s="217"/>
      <c r="AB33" s="215" t="s">
        <v>209</v>
      </c>
      <c r="AC33" s="216" t="s">
        <v>209</v>
      </c>
      <c r="AD33" s="216" t="s">
        <v>209</v>
      </c>
      <c r="AE33" s="216" t="s">
        <v>209</v>
      </c>
      <c r="AF33" s="216" t="s">
        <v>209</v>
      </c>
      <c r="AG33" s="216"/>
      <c r="AH33" s="217"/>
      <c r="AI33" s="215" t="s">
        <v>209</v>
      </c>
      <c r="AJ33" s="216"/>
      <c r="AK33" s="216" t="s">
        <v>151</v>
      </c>
      <c r="AL33" s="216"/>
      <c r="AM33" s="216" t="s">
        <v>209</v>
      </c>
      <c r="AN33" s="216" t="s">
        <v>209</v>
      </c>
      <c r="AO33" s="217" t="s">
        <v>209</v>
      </c>
      <c r="AP33" s="215" t="s">
        <v>209</v>
      </c>
      <c r="AQ33" s="216"/>
      <c r="AR33" s="216"/>
      <c r="AS33" s="216" t="s">
        <v>209</v>
      </c>
      <c r="AT33" s="216" t="s">
        <v>209</v>
      </c>
      <c r="AU33" s="216" t="s">
        <v>209</v>
      </c>
      <c r="AV33" s="217" t="s">
        <v>209</v>
      </c>
      <c r="AW33" s="215"/>
      <c r="AX33" s="216"/>
      <c r="AY33" s="216"/>
      <c r="AZ33" s="689"/>
      <c r="BA33" s="690"/>
      <c r="BB33" s="703"/>
      <c r="BC33" s="690"/>
      <c r="BD33" s="704"/>
      <c r="BE33" s="705"/>
      <c r="BF33" s="705"/>
      <c r="BG33" s="705"/>
      <c r="BH33" s="706"/>
    </row>
    <row r="34" spans="2:60" ht="20.25" customHeight="1">
      <c r="B34" s="125">
        <f>B31+1</f>
        <v>5</v>
      </c>
      <c r="C34" s="662"/>
      <c r="D34" s="663"/>
      <c r="E34" s="664"/>
      <c r="F34" s="124" t="str">
        <f>C33</f>
        <v>介護従業者</v>
      </c>
      <c r="G34" s="126"/>
      <c r="H34" s="669"/>
      <c r="I34" s="674"/>
      <c r="J34" s="675"/>
      <c r="K34" s="675"/>
      <c r="L34" s="676"/>
      <c r="M34" s="683"/>
      <c r="N34" s="684"/>
      <c r="O34" s="685"/>
      <c r="P34" s="23" t="s">
        <v>72</v>
      </c>
      <c r="Q34" s="24"/>
      <c r="R34" s="24"/>
      <c r="S34" s="19"/>
      <c r="T34" s="53"/>
      <c r="U34" s="209">
        <f>IF(U33="","",VLOOKUP(U33,'【記載例】シフト記号表（勤務時間帯）'!$D$6:$X$47,21,FALSE))</f>
        <v>8</v>
      </c>
      <c r="V34" s="210">
        <f>IF(V33="","",VLOOKUP(V33,'【記載例】シフト記号表（勤務時間帯）'!$D$6:$X$47,21,FALSE))</f>
        <v>7.9999999999999982</v>
      </c>
      <c r="W34" s="210" t="str">
        <f>IF(W33="","",VLOOKUP(W33,'【記載例】シフト記号表（勤務時間帯）'!$D$6:$X$47,21,FALSE))</f>
        <v/>
      </c>
      <c r="X34" s="210">
        <f>IF(X33="","",VLOOKUP(X33,'【記載例】シフト記号表（勤務時間帯）'!$D$6:$X$47,21,FALSE))</f>
        <v>7.9999999999999982</v>
      </c>
      <c r="Y34" s="210">
        <f>IF(Y33="","",VLOOKUP(Y33,'【記載例】シフト記号表（勤務時間帯）'!$D$6:$X$47,21,FALSE))</f>
        <v>8</v>
      </c>
      <c r="Z34" s="210">
        <f>IF(Z33="","",VLOOKUP(Z33,'【記載例】シフト記号表（勤務時間帯）'!$D$6:$X$47,21,FALSE))</f>
        <v>8</v>
      </c>
      <c r="AA34" s="211" t="str">
        <f>IF(AA33="","",VLOOKUP(AA33,'【記載例】シフト記号表（勤務時間帯）'!$D$6:$X$47,21,FALSE))</f>
        <v/>
      </c>
      <c r="AB34" s="209">
        <f>IF(AB33="","",VLOOKUP(AB33,'【記載例】シフト記号表（勤務時間帯）'!$D$6:$X$47,21,FALSE))</f>
        <v>8</v>
      </c>
      <c r="AC34" s="210">
        <f>IF(AC33="","",VLOOKUP(AC33,'【記載例】シフト記号表（勤務時間帯）'!$D$6:$X$47,21,FALSE))</f>
        <v>8</v>
      </c>
      <c r="AD34" s="210">
        <f>IF(AD33="","",VLOOKUP(AD33,'【記載例】シフト記号表（勤務時間帯）'!$D$6:$X$47,21,FALSE))</f>
        <v>8</v>
      </c>
      <c r="AE34" s="210">
        <f>IF(AE33="","",VLOOKUP(AE33,'【記載例】シフト記号表（勤務時間帯）'!$D$6:$X$47,21,FALSE))</f>
        <v>8</v>
      </c>
      <c r="AF34" s="210">
        <f>IF(AF33="","",VLOOKUP(AF33,'【記載例】シフト記号表（勤務時間帯）'!$D$6:$X$47,21,FALSE))</f>
        <v>8</v>
      </c>
      <c r="AG34" s="210" t="str">
        <f>IF(AG33="","",VLOOKUP(AG33,'【記載例】シフト記号表（勤務時間帯）'!$D$6:$X$47,21,FALSE))</f>
        <v/>
      </c>
      <c r="AH34" s="211" t="str">
        <f>IF(AH33="","",VLOOKUP(AH33,'【記載例】シフト記号表（勤務時間帯）'!$D$6:$X$47,21,FALSE))</f>
        <v/>
      </c>
      <c r="AI34" s="209">
        <f>IF(AI33="","",VLOOKUP(AI33,'【記載例】シフト記号表（勤務時間帯）'!$D$6:$X$47,21,FALSE))</f>
        <v>8</v>
      </c>
      <c r="AJ34" s="210" t="str">
        <f>IF(AJ33="","",VLOOKUP(AJ33,'【記載例】シフト記号表（勤務時間帯）'!$D$6:$X$47,21,FALSE))</f>
        <v/>
      </c>
      <c r="AK34" s="210">
        <f>IF(AK33="","",VLOOKUP(AK33,'【記載例】シフト記号表（勤務時間帯）'!$D$6:$X$47,21,FALSE))</f>
        <v>7.9999999999999982</v>
      </c>
      <c r="AL34" s="210" t="str">
        <f>IF(AL33="","",VLOOKUP(AL33,'【記載例】シフト記号表（勤務時間帯）'!$D$6:$X$47,21,FALSE))</f>
        <v/>
      </c>
      <c r="AM34" s="210">
        <f>IF(AM33="","",VLOOKUP(AM33,'【記載例】シフト記号表（勤務時間帯）'!$D$6:$X$47,21,FALSE))</f>
        <v>8</v>
      </c>
      <c r="AN34" s="210">
        <f>IF(AN33="","",VLOOKUP(AN33,'【記載例】シフト記号表（勤務時間帯）'!$D$6:$X$47,21,FALSE))</f>
        <v>8</v>
      </c>
      <c r="AO34" s="211">
        <f>IF(AO33="","",VLOOKUP(AO33,'【記載例】シフト記号表（勤務時間帯）'!$D$6:$X$47,21,FALSE))</f>
        <v>8</v>
      </c>
      <c r="AP34" s="209">
        <f>IF(AP33="","",VLOOKUP(AP33,'【記載例】シフト記号表（勤務時間帯）'!$D$6:$X$47,21,FALSE))</f>
        <v>8</v>
      </c>
      <c r="AQ34" s="210" t="str">
        <f>IF(AQ33="","",VLOOKUP(AQ33,'【記載例】シフト記号表（勤務時間帯）'!$D$6:$X$47,21,FALSE))</f>
        <v/>
      </c>
      <c r="AR34" s="210" t="str">
        <f>IF(AR33="","",VLOOKUP(AR33,'【記載例】シフト記号表（勤務時間帯）'!$D$6:$X$47,21,FALSE))</f>
        <v/>
      </c>
      <c r="AS34" s="210">
        <f>IF(AS33="","",VLOOKUP(AS33,'【記載例】シフト記号表（勤務時間帯）'!$D$6:$X$47,21,FALSE))</f>
        <v>8</v>
      </c>
      <c r="AT34" s="210">
        <f>IF(AT33="","",VLOOKUP(AT33,'【記載例】シフト記号表（勤務時間帯）'!$D$6:$X$47,21,FALSE))</f>
        <v>8</v>
      </c>
      <c r="AU34" s="210">
        <f>IF(AU33="","",VLOOKUP(AU33,'【記載例】シフト記号表（勤務時間帯）'!$D$6:$X$47,21,FALSE))</f>
        <v>8</v>
      </c>
      <c r="AV34" s="211">
        <f>IF(AV33="","",VLOOKUP(AV33,'【記載例】シフト記号表（勤務時間帯）'!$D$6:$X$47,21,FALSE))</f>
        <v>8</v>
      </c>
      <c r="AW34" s="209" t="str">
        <f>IF(AW33="","",VLOOKUP(AW33,'【記載例】シフト記号表（勤務時間帯）'!$D$6:$X$47,21,FALSE))</f>
        <v/>
      </c>
      <c r="AX34" s="210" t="str">
        <f>IF(AX33="","",VLOOKUP(AX33,'【記載例】シフト記号表（勤務時間帯）'!$D$6:$X$47,21,FALSE))</f>
        <v/>
      </c>
      <c r="AY34" s="210" t="str">
        <f>IF(AY33="","",VLOOKUP(AY33,'【記載例】シフト記号表（勤務時間帯）'!$D$6:$X$47,21,FALSE))</f>
        <v/>
      </c>
      <c r="AZ34" s="713">
        <f>IF($BC$3="４週",SUM(U34:AV34),IF($BC$3="暦月",SUM(U34:AY34),""))</f>
        <v>160</v>
      </c>
      <c r="BA34" s="714"/>
      <c r="BB34" s="715">
        <f>IF($BC$3="４週",AZ34/4,IF($BC$3="暦月",(AZ34/($BC$8/7)),""))</f>
        <v>40</v>
      </c>
      <c r="BC34" s="714"/>
      <c r="BD34" s="707"/>
      <c r="BE34" s="708"/>
      <c r="BF34" s="708"/>
      <c r="BG34" s="708"/>
      <c r="BH34" s="709"/>
    </row>
    <row r="35" spans="2:60" ht="20.25" customHeight="1">
      <c r="B35" s="127"/>
      <c r="C35" s="665"/>
      <c r="D35" s="666"/>
      <c r="E35" s="667"/>
      <c r="F35" s="170"/>
      <c r="G35" s="128" t="str">
        <f>C33</f>
        <v>介護従業者</v>
      </c>
      <c r="H35" s="670"/>
      <c r="I35" s="677"/>
      <c r="J35" s="678"/>
      <c r="K35" s="678"/>
      <c r="L35" s="679"/>
      <c r="M35" s="686"/>
      <c r="N35" s="687"/>
      <c r="O35" s="688"/>
      <c r="P35" s="25" t="s">
        <v>73</v>
      </c>
      <c r="Q35" s="26"/>
      <c r="R35" s="26"/>
      <c r="S35" s="18"/>
      <c r="T35" s="57"/>
      <c r="U35" s="212" t="str">
        <f>IF(U33="","",VLOOKUP(U33,'【記載例】シフト記号表（勤務時間帯）'!$D$6:$Z$47,23,FALSE))</f>
        <v>-</v>
      </c>
      <c r="V35" s="213" t="str">
        <f>IF(V33="","",VLOOKUP(V33,'【記載例】シフト記号表（勤務時間帯）'!$D$6:$Z$47,23,FALSE))</f>
        <v>-</v>
      </c>
      <c r="W35" s="213" t="str">
        <f>IF(W33="","",VLOOKUP(W33,'【記載例】シフト記号表（勤務時間帯）'!$D$6:$Z$47,23,FALSE))</f>
        <v/>
      </c>
      <c r="X35" s="213" t="str">
        <f>IF(X33="","",VLOOKUP(X33,'【記載例】シフト記号表（勤務時間帯）'!$D$6:$Z$47,23,FALSE))</f>
        <v>-</v>
      </c>
      <c r="Y35" s="213" t="str">
        <f>IF(Y33="","",VLOOKUP(Y33,'【記載例】シフト記号表（勤務時間帯）'!$D$6:$Z$47,23,FALSE))</f>
        <v>-</v>
      </c>
      <c r="Z35" s="213" t="str">
        <f>IF(Z33="","",VLOOKUP(Z33,'【記載例】シフト記号表（勤務時間帯）'!$D$6:$Z$47,23,FALSE))</f>
        <v>-</v>
      </c>
      <c r="AA35" s="214" t="str">
        <f>IF(AA33="","",VLOOKUP(AA33,'【記載例】シフト記号表（勤務時間帯）'!$D$6:$Z$47,23,FALSE))</f>
        <v/>
      </c>
      <c r="AB35" s="212" t="str">
        <f>IF(AB33="","",VLOOKUP(AB33,'【記載例】シフト記号表（勤務時間帯）'!$D$6:$Z$47,23,FALSE))</f>
        <v>-</v>
      </c>
      <c r="AC35" s="213" t="str">
        <f>IF(AC33="","",VLOOKUP(AC33,'【記載例】シフト記号表（勤務時間帯）'!$D$6:$Z$47,23,FALSE))</f>
        <v>-</v>
      </c>
      <c r="AD35" s="213" t="str">
        <f>IF(AD33="","",VLOOKUP(AD33,'【記載例】シフト記号表（勤務時間帯）'!$D$6:$Z$47,23,FALSE))</f>
        <v>-</v>
      </c>
      <c r="AE35" s="213" t="str">
        <f>IF(AE33="","",VLOOKUP(AE33,'【記載例】シフト記号表（勤務時間帯）'!$D$6:$Z$47,23,FALSE))</f>
        <v>-</v>
      </c>
      <c r="AF35" s="213" t="str">
        <f>IF(AF33="","",VLOOKUP(AF33,'【記載例】シフト記号表（勤務時間帯）'!$D$6:$Z$47,23,FALSE))</f>
        <v>-</v>
      </c>
      <c r="AG35" s="213" t="str">
        <f>IF(AG33="","",VLOOKUP(AG33,'【記載例】シフト記号表（勤務時間帯）'!$D$6:$Z$47,23,FALSE))</f>
        <v/>
      </c>
      <c r="AH35" s="214" t="str">
        <f>IF(AH33="","",VLOOKUP(AH33,'【記載例】シフト記号表（勤務時間帯）'!$D$6:$Z$47,23,FALSE))</f>
        <v/>
      </c>
      <c r="AI35" s="212" t="str">
        <f>IF(AI33="","",VLOOKUP(AI33,'【記載例】シフト記号表（勤務時間帯）'!$D$6:$Z$47,23,FALSE))</f>
        <v>-</v>
      </c>
      <c r="AJ35" s="213" t="str">
        <f>IF(AJ33="","",VLOOKUP(AJ33,'【記載例】シフト記号表（勤務時間帯）'!$D$6:$Z$47,23,FALSE))</f>
        <v/>
      </c>
      <c r="AK35" s="213" t="str">
        <f>IF(AK33="","",VLOOKUP(AK33,'【記載例】シフト記号表（勤務時間帯）'!$D$6:$Z$47,23,FALSE))</f>
        <v>-</v>
      </c>
      <c r="AL35" s="213" t="str">
        <f>IF(AL33="","",VLOOKUP(AL33,'【記載例】シフト記号表（勤務時間帯）'!$D$6:$Z$47,23,FALSE))</f>
        <v/>
      </c>
      <c r="AM35" s="213" t="str">
        <f>IF(AM33="","",VLOOKUP(AM33,'【記載例】シフト記号表（勤務時間帯）'!$D$6:$Z$47,23,FALSE))</f>
        <v>-</v>
      </c>
      <c r="AN35" s="213" t="str">
        <f>IF(AN33="","",VLOOKUP(AN33,'【記載例】シフト記号表（勤務時間帯）'!$D$6:$Z$47,23,FALSE))</f>
        <v>-</v>
      </c>
      <c r="AO35" s="214" t="str">
        <f>IF(AO33="","",VLOOKUP(AO33,'【記載例】シフト記号表（勤務時間帯）'!$D$6:$Z$47,23,FALSE))</f>
        <v>-</v>
      </c>
      <c r="AP35" s="212" t="str">
        <f>IF(AP33="","",VLOOKUP(AP33,'【記載例】シフト記号表（勤務時間帯）'!$D$6:$Z$47,23,FALSE))</f>
        <v>-</v>
      </c>
      <c r="AQ35" s="213" t="str">
        <f>IF(AQ33="","",VLOOKUP(AQ33,'【記載例】シフト記号表（勤務時間帯）'!$D$6:$Z$47,23,FALSE))</f>
        <v/>
      </c>
      <c r="AR35" s="213" t="str">
        <f>IF(AR33="","",VLOOKUP(AR33,'【記載例】シフト記号表（勤務時間帯）'!$D$6:$Z$47,23,FALSE))</f>
        <v/>
      </c>
      <c r="AS35" s="213" t="str">
        <f>IF(AS33="","",VLOOKUP(AS33,'【記載例】シフト記号表（勤務時間帯）'!$D$6:$Z$47,23,FALSE))</f>
        <v>-</v>
      </c>
      <c r="AT35" s="213" t="str">
        <f>IF(AT33="","",VLOOKUP(AT33,'【記載例】シフト記号表（勤務時間帯）'!$D$6:$Z$47,23,FALSE))</f>
        <v>-</v>
      </c>
      <c r="AU35" s="213" t="str">
        <f>IF(AU33="","",VLOOKUP(AU33,'【記載例】シフト記号表（勤務時間帯）'!$D$6:$Z$47,23,FALSE))</f>
        <v>-</v>
      </c>
      <c r="AV35" s="214" t="str">
        <f>IF(AV33="","",VLOOKUP(AV33,'【記載例】シフト記号表（勤務時間帯）'!$D$6:$Z$47,23,FALSE))</f>
        <v>-</v>
      </c>
      <c r="AW35" s="212" t="str">
        <f>IF(AW33="","",VLOOKUP(AW33,'【記載例】シフト記号表（勤務時間帯）'!$D$6:$Z$47,23,FALSE))</f>
        <v/>
      </c>
      <c r="AX35" s="213" t="str">
        <f>IF(AX33="","",VLOOKUP(AX33,'【記載例】シフト記号表（勤務時間帯）'!$D$6:$Z$47,23,FALSE))</f>
        <v/>
      </c>
      <c r="AY35" s="213" t="str">
        <f>IF(AY33="","",VLOOKUP(AY33,'【記載例】シフト記号表（勤務時間帯）'!$D$6:$Z$47,23,FALSE))</f>
        <v/>
      </c>
      <c r="AZ35" s="716">
        <f>IF($BC$3="４週",SUM(U35:AV35),IF($BC$3="暦月",SUM(U35:AY35),""))</f>
        <v>0</v>
      </c>
      <c r="BA35" s="717"/>
      <c r="BB35" s="718">
        <f>IF($BC$3="４週",AZ35/4,IF($BC$3="暦月",(AZ35/($BC$8/7)),""))</f>
        <v>0</v>
      </c>
      <c r="BC35" s="717"/>
      <c r="BD35" s="710"/>
      <c r="BE35" s="711"/>
      <c r="BF35" s="711"/>
      <c r="BG35" s="711"/>
      <c r="BH35" s="712"/>
    </row>
    <row r="36" spans="2:60" ht="20.25" customHeight="1">
      <c r="B36" s="129"/>
      <c r="C36" s="659" t="s">
        <v>85</v>
      </c>
      <c r="D36" s="660"/>
      <c r="E36" s="661"/>
      <c r="F36" s="124"/>
      <c r="G36" s="126"/>
      <c r="H36" s="723" t="s">
        <v>105</v>
      </c>
      <c r="I36" s="671" t="s">
        <v>106</v>
      </c>
      <c r="J36" s="672"/>
      <c r="K36" s="672"/>
      <c r="L36" s="673"/>
      <c r="M36" s="680" t="s">
        <v>125</v>
      </c>
      <c r="N36" s="681"/>
      <c r="O36" s="682"/>
      <c r="P36" s="21" t="s">
        <v>18</v>
      </c>
      <c r="Q36" s="28"/>
      <c r="R36" s="28"/>
      <c r="S36" s="16"/>
      <c r="T36" s="58"/>
      <c r="U36" s="215" t="s">
        <v>208</v>
      </c>
      <c r="V36" s="216"/>
      <c r="W36" s="216" t="s">
        <v>151</v>
      </c>
      <c r="X36" s="216"/>
      <c r="Y36" s="216" t="s">
        <v>160</v>
      </c>
      <c r="Z36" s="216" t="s">
        <v>161</v>
      </c>
      <c r="AA36" s="217" t="s">
        <v>209</v>
      </c>
      <c r="AB36" s="215"/>
      <c r="AC36" s="216" t="s">
        <v>160</v>
      </c>
      <c r="AD36" s="216" t="s">
        <v>161</v>
      </c>
      <c r="AE36" s="216" t="s">
        <v>209</v>
      </c>
      <c r="AF36" s="216"/>
      <c r="AG36" s="216" t="s">
        <v>160</v>
      </c>
      <c r="AH36" s="217" t="s">
        <v>161</v>
      </c>
      <c r="AI36" s="215"/>
      <c r="AJ36" s="216" t="s">
        <v>153</v>
      </c>
      <c r="AK36" s="216" t="s">
        <v>153</v>
      </c>
      <c r="AL36" s="216" t="s">
        <v>209</v>
      </c>
      <c r="AM36" s="216" t="s">
        <v>153</v>
      </c>
      <c r="AN36" s="216"/>
      <c r="AO36" s="217" t="s">
        <v>160</v>
      </c>
      <c r="AP36" s="215" t="s">
        <v>161</v>
      </c>
      <c r="AQ36" s="216" t="s">
        <v>209</v>
      </c>
      <c r="AR36" s="216" t="s">
        <v>153</v>
      </c>
      <c r="AS36" s="216"/>
      <c r="AT36" s="216" t="s">
        <v>153</v>
      </c>
      <c r="AU36" s="216" t="s">
        <v>209</v>
      </c>
      <c r="AV36" s="217"/>
      <c r="AW36" s="215"/>
      <c r="AX36" s="216"/>
      <c r="AY36" s="216"/>
      <c r="AZ36" s="689"/>
      <c r="BA36" s="690"/>
      <c r="BB36" s="703"/>
      <c r="BC36" s="690"/>
      <c r="BD36" s="704"/>
      <c r="BE36" s="705"/>
      <c r="BF36" s="705"/>
      <c r="BG36" s="705"/>
      <c r="BH36" s="706"/>
    </row>
    <row r="37" spans="2:60" ht="20.25" customHeight="1">
      <c r="B37" s="125">
        <f>B34+1</f>
        <v>6</v>
      </c>
      <c r="C37" s="662"/>
      <c r="D37" s="663"/>
      <c r="E37" s="664"/>
      <c r="F37" s="124" t="str">
        <f>C36</f>
        <v>介護従業者</v>
      </c>
      <c r="G37" s="126"/>
      <c r="H37" s="669"/>
      <c r="I37" s="674"/>
      <c r="J37" s="675"/>
      <c r="K37" s="675"/>
      <c r="L37" s="676"/>
      <c r="M37" s="683"/>
      <c r="N37" s="684"/>
      <c r="O37" s="685"/>
      <c r="P37" s="23" t="s">
        <v>72</v>
      </c>
      <c r="Q37" s="24"/>
      <c r="R37" s="24"/>
      <c r="S37" s="19"/>
      <c r="T37" s="53"/>
      <c r="U37" s="209">
        <f>IF(U36="","",VLOOKUP(U36,'【記載例】シフト記号表（勤務時間帯）'!$D$6:$X$47,21,FALSE))</f>
        <v>7.9999999999999982</v>
      </c>
      <c r="V37" s="210" t="str">
        <f>IF(V36="","",VLOOKUP(V36,'【記載例】シフト記号表（勤務時間帯）'!$D$6:$X$47,21,FALSE))</f>
        <v/>
      </c>
      <c r="W37" s="210">
        <f>IF(W36="","",VLOOKUP(W36,'【記載例】シフト記号表（勤務時間帯）'!$D$6:$X$47,21,FALSE))</f>
        <v>7.9999999999999982</v>
      </c>
      <c r="X37" s="210" t="str">
        <f>IF(X36="","",VLOOKUP(X36,'【記載例】シフト記号表（勤務時間帯）'!$D$6:$X$47,21,FALSE))</f>
        <v/>
      </c>
      <c r="Y37" s="210">
        <f>IF(Y36="","",VLOOKUP(Y36,'【記載例】シフト記号表（勤務時間帯）'!$D$6:$X$47,21,FALSE))</f>
        <v>3</v>
      </c>
      <c r="Z37" s="210">
        <f>IF(Z36="","",VLOOKUP(Z36,'【記載例】シフト記号表（勤務時間帯）'!$D$6:$X$47,21,FALSE))</f>
        <v>3</v>
      </c>
      <c r="AA37" s="211">
        <f>IF(AA36="","",VLOOKUP(AA36,'【記載例】シフト記号表（勤務時間帯）'!$D$6:$X$47,21,FALSE))</f>
        <v>8</v>
      </c>
      <c r="AB37" s="209" t="str">
        <f>IF(AB36="","",VLOOKUP(AB36,'【記載例】シフト記号表（勤務時間帯）'!$D$6:$X$47,21,FALSE))</f>
        <v/>
      </c>
      <c r="AC37" s="210">
        <f>IF(AC36="","",VLOOKUP(AC36,'【記載例】シフト記号表（勤務時間帯）'!$D$6:$X$47,21,FALSE))</f>
        <v>3</v>
      </c>
      <c r="AD37" s="210">
        <f>IF(AD36="","",VLOOKUP(AD36,'【記載例】シフト記号表（勤務時間帯）'!$D$6:$X$47,21,FALSE))</f>
        <v>3</v>
      </c>
      <c r="AE37" s="210">
        <f>IF(AE36="","",VLOOKUP(AE36,'【記載例】シフト記号表（勤務時間帯）'!$D$6:$X$47,21,FALSE))</f>
        <v>8</v>
      </c>
      <c r="AF37" s="210" t="str">
        <f>IF(AF36="","",VLOOKUP(AF36,'【記載例】シフト記号表（勤務時間帯）'!$D$6:$X$47,21,FALSE))</f>
        <v/>
      </c>
      <c r="AG37" s="210">
        <f>IF(AG36="","",VLOOKUP(AG36,'【記載例】シフト記号表（勤務時間帯）'!$D$6:$X$47,21,FALSE))</f>
        <v>3</v>
      </c>
      <c r="AH37" s="211">
        <f>IF(AH36="","",VLOOKUP(AH36,'【記載例】シフト記号表（勤務時間帯）'!$D$6:$X$47,21,FALSE))</f>
        <v>3</v>
      </c>
      <c r="AI37" s="209" t="str">
        <f>IF(AI36="","",VLOOKUP(AI36,'【記載例】シフト記号表（勤務時間帯）'!$D$6:$X$47,21,FALSE))</f>
        <v/>
      </c>
      <c r="AJ37" s="210">
        <f>IF(AJ36="","",VLOOKUP(AJ36,'【記載例】シフト記号表（勤務時間帯）'!$D$6:$X$47,21,FALSE))</f>
        <v>8</v>
      </c>
      <c r="AK37" s="210">
        <f>IF(AK36="","",VLOOKUP(AK36,'【記載例】シフト記号表（勤務時間帯）'!$D$6:$X$47,21,FALSE))</f>
        <v>8</v>
      </c>
      <c r="AL37" s="210">
        <f>IF(AL36="","",VLOOKUP(AL36,'【記載例】シフト記号表（勤務時間帯）'!$D$6:$X$47,21,FALSE))</f>
        <v>8</v>
      </c>
      <c r="AM37" s="210">
        <f>IF(AM36="","",VLOOKUP(AM36,'【記載例】シフト記号表（勤務時間帯）'!$D$6:$X$47,21,FALSE))</f>
        <v>8</v>
      </c>
      <c r="AN37" s="210" t="str">
        <f>IF(AN36="","",VLOOKUP(AN36,'【記載例】シフト記号表（勤務時間帯）'!$D$6:$X$47,21,FALSE))</f>
        <v/>
      </c>
      <c r="AO37" s="211">
        <f>IF(AO36="","",VLOOKUP(AO36,'【記載例】シフト記号表（勤務時間帯）'!$D$6:$X$47,21,FALSE))</f>
        <v>3</v>
      </c>
      <c r="AP37" s="209">
        <f>IF(AP36="","",VLOOKUP(AP36,'【記載例】シフト記号表（勤務時間帯）'!$D$6:$X$47,21,FALSE))</f>
        <v>3</v>
      </c>
      <c r="AQ37" s="210">
        <f>IF(AQ36="","",VLOOKUP(AQ36,'【記載例】シフト記号表（勤務時間帯）'!$D$6:$X$47,21,FALSE))</f>
        <v>8</v>
      </c>
      <c r="AR37" s="210">
        <f>IF(AR36="","",VLOOKUP(AR36,'【記載例】シフト記号表（勤務時間帯）'!$D$6:$X$47,21,FALSE))</f>
        <v>8</v>
      </c>
      <c r="AS37" s="210" t="str">
        <f>IF(AS36="","",VLOOKUP(AS36,'【記載例】シフト記号表（勤務時間帯）'!$D$6:$X$47,21,FALSE))</f>
        <v/>
      </c>
      <c r="AT37" s="210">
        <f>IF(AT36="","",VLOOKUP(AT36,'【記載例】シフト記号表（勤務時間帯）'!$D$6:$X$47,21,FALSE))</f>
        <v>8</v>
      </c>
      <c r="AU37" s="210">
        <f>IF(AU36="","",VLOOKUP(AU36,'【記載例】シフト記号表（勤務時間帯）'!$D$6:$X$47,21,FALSE))</f>
        <v>8</v>
      </c>
      <c r="AV37" s="211" t="str">
        <f>IF(AV36="","",VLOOKUP(AV36,'【記載例】シフト記号表（勤務時間帯）'!$D$6:$X$47,21,FALSE))</f>
        <v/>
      </c>
      <c r="AW37" s="209" t="str">
        <f>IF(AW36="","",VLOOKUP(AW36,'【記載例】シフト記号表（勤務時間帯）'!$D$6:$X$47,21,FALSE))</f>
        <v/>
      </c>
      <c r="AX37" s="210" t="str">
        <f>IF(AX36="","",VLOOKUP(AX36,'【記載例】シフト記号表（勤務時間帯）'!$D$6:$X$47,21,FALSE))</f>
        <v/>
      </c>
      <c r="AY37" s="210" t="str">
        <f>IF(AY36="","",VLOOKUP(AY36,'【記載例】シフト記号表（勤務時間帯）'!$D$6:$X$47,21,FALSE))</f>
        <v/>
      </c>
      <c r="AZ37" s="713">
        <f>IF($BC$3="４週",SUM(U37:AV37),IF($BC$3="暦月",SUM(U37:AY37),""))</f>
        <v>120</v>
      </c>
      <c r="BA37" s="714"/>
      <c r="BB37" s="715">
        <f>IF($BC$3="４週",AZ37/4,IF($BC$3="暦月",(AZ37/($BC$8/7)),""))</f>
        <v>30</v>
      </c>
      <c r="BC37" s="714"/>
      <c r="BD37" s="707"/>
      <c r="BE37" s="708"/>
      <c r="BF37" s="708"/>
      <c r="BG37" s="708"/>
      <c r="BH37" s="709"/>
    </row>
    <row r="38" spans="2:60" ht="20.25" customHeight="1">
      <c r="B38" s="127"/>
      <c r="C38" s="665"/>
      <c r="D38" s="666"/>
      <c r="E38" s="667"/>
      <c r="F38" s="170"/>
      <c r="G38" s="128" t="str">
        <f>C36</f>
        <v>介護従業者</v>
      </c>
      <c r="H38" s="670"/>
      <c r="I38" s="677"/>
      <c r="J38" s="678"/>
      <c r="K38" s="678"/>
      <c r="L38" s="679"/>
      <c r="M38" s="686"/>
      <c r="N38" s="687"/>
      <c r="O38" s="688"/>
      <c r="P38" s="25" t="s">
        <v>73</v>
      </c>
      <c r="Q38" s="29"/>
      <c r="R38" s="29"/>
      <c r="S38" s="17"/>
      <c r="T38" s="54"/>
      <c r="U38" s="212" t="str">
        <f>IF(U36="","",VLOOKUP(U36,'【記載例】シフト記号表（勤務時間帯）'!$D$6:$Z$47,23,FALSE))</f>
        <v>-</v>
      </c>
      <c r="V38" s="213" t="str">
        <f>IF(V36="","",VLOOKUP(V36,'【記載例】シフト記号表（勤務時間帯）'!$D$6:$Z$47,23,FALSE))</f>
        <v/>
      </c>
      <c r="W38" s="213" t="str">
        <f>IF(W36="","",VLOOKUP(W36,'【記載例】シフト記号表（勤務時間帯）'!$D$6:$Z$47,23,FALSE))</f>
        <v>-</v>
      </c>
      <c r="X38" s="213" t="str">
        <f>IF(X36="","",VLOOKUP(X36,'【記載例】シフト記号表（勤務時間帯）'!$D$6:$Z$47,23,FALSE))</f>
        <v/>
      </c>
      <c r="Y38" s="213">
        <f>IF(Y36="","",VLOOKUP(Y36,'【記載例】シフト記号表（勤務時間帯）'!$D$6:$Z$47,23,FALSE))</f>
        <v>3.9999999999999991</v>
      </c>
      <c r="Z38" s="213">
        <f>IF(Z36="","",VLOOKUP(Z36,'【記載例】シフト記号表（勤務時間帯）'!$D$6:$Z$47,23,FALSE))</f>
        <v>6</v>
      </c>
      <c r="AA38" s="214" t="str">
        <f>IF(AA36="","",VLOOKUP(AA36,'【記載例】シフト記号表（勤務時間帯）'!$D$6:$Z$47,23,FALSE))</f>
        <v>-</v>
      </c>
      <c r="AB38" s="212" t="str">
        <f>IF(AB36="","",VLOOKUP(AB36,'【記載例】シフト記号表（勤務時間帯）'!$D$6:$Z$47,23,FALSE))</f>
        <v/>
      </c>
      <c r="AC38" s="213">
        <f>IF(AC36="","",VLOOKUP(AC36,'【記載例】シフト記号表（勤務時間帯）'!$D$6:$Z$47,23,FALSE))</f>
        <v>3.9999999999999991</v>
      </c>
      <c r="AD38" s="213">
        <f>IF(AD36="","",VLOOKUP(AD36,'【記載例】シフト記号表（勤務時間帯）'!$D$6:$Z$47,23,FALSE))</f>
        <v>6</v>
      </c>
      <c r="AE38" s="213" t="str">
        <f>IF(AE36="","",VLOOKUP(AE36,'【記載例】シフト記号表（勤務時間帯）'!$D$6:$Z$47,23,FALSE))</f>
        <v>-</v>
      </c>
      <c r="AF38" s="213" t="str">
        <f>IF(AF36="","",VLOOKUP(AF36,'【記載例】シフト記号表（勤務時間帯）'!$D$6:$Z$47,23,FALSE))</f>
        <v/>
      </c>
      <c r="AG38" s="213">
        <f>IF(AG36="","",VLOOKUP(AG36,'【記載例】シフト記号表（勤務時間帯）'!$D$6:$Z$47,23,FALSE))</f>
        <v>3.9999999999999991</v>
      </c>
      <c r="AH38" s="214">
        <f>IF(AH36="","",VLOOKUP(AH36,'【記載例】シフト記号表（勤務時間帯）'!$D$6:$Z$47,23,FALSE))</f>
        <v>6</v>
      </c>
      <c r="AI38" s="212" t="str">
        <f>IF(AI36="","",VLOOKUP(AI36,'【記載例】シフト記号表（勤務時間帯）'!$D$6:$Z$47,23,FALSE))</f>
        <v/>
      </c>
      <c r="AJ38" s="213" t="str">
        <f>IF(AJ36="","",VLOOKUP(AJ36,'【記載例】シフト記号表（勤務時間帯）'!$D$6:$Z$47,23,FALSE))</f>
        <v>-</v>
      </c>
      <c r="AK38" s="213" t="str">
        <f>IF(AK36="","",VLOOKUP(AK36,'【記載例】シフト記号表（勤務時間帯）'!$D$6:$Z$47,23,FALSE))</f>
        <v>-</v>
      </c>
      <c r="AL38" s="213" t="str">
        <f>IF(AL36="","",VLOOKUP(AL36,'【記載例】シフト記号表（勤務時間帯）'!$D$6:$Z$47,23,FALSE))</f>
        <v>-</v>
      </c>
      <c r="AM38" s="213" t="str">
        <f>IF(AM36="","",VLOOKUP(AM36,'【記載例】シフト記号表（勤務時間帯）'!$D$6:$Z$47,23,FALSE))</f>
        <v>-</v>
      </c>
      <c r="AN38" s="213" t="str">
        <f>IF(AN36="","",VLOOKUP(AN36,'【記載例】シフト記号表（勤務時間帯）'!$D$6:$Z$47,23,FALSE))</f>
        <v/>
      </c>
      <c r="AO38" s="214">
        <f>IF(AO36="","",VLOOKUP(AO36,'【記載例】シフト記号表（勤務時間帯）'!$D$6:$Z$47,23,FALSE))</f>
        <v>3.9999999999999991</v>
      </c>
      <c r="AP38" s="212">
        <f>IF(AP36="","",VLOOKUP(AP36,'【記載例】シフト記号表（勤務時間帯）'!$D$6:$Z$47,23,FALSE))</f>
        <v>6</v>
      </c>
      <c r="AQ38" s="213" t="str">
        <f>IF(AQ36="","",VLOOKUP(AQ36,'【記載例】シフト記号表（勤務時間帯）'!$D$6:$Z$47,23,FALSE))</f>
        <v>-</v>
      </c>
      <c r="AR38" s="213" t="str">
        <f>IF(AR36="","",VLOOKUP(AR36,'【記載例】シフト記号表（勤務時間帯）'!$D$6:$Z$47,23,FALSE))</f>
        <v>-</v>
      </c>
      <c r="AS38" s="213" t="str">
        <f>IF(AS36="","",VLOOKUP(AS36,'【記載例】シフト記号表（勤務時間帯）'!$D$6:$Z$47,23,FALSE))</f>
        <v/>
      </c>
      <c r="AT38" s="213" t="str">
        <f>IF(AT36="","",VLOOKUP(AT36,'【記載例】シフト記号表（勤務時間帯）'!$D$6:$Z$47,23,FALSE))</f>
        <v>-</v>
      </c>
      <c r="AU38" s="213" t="str">
        <f>IF(AU36="","",VLOOKUP(AU36,'【記載例】シフト記号表（勤務時間帯）'!$D$6:$Z$47,23,FALSE))</f>
        <v>-</v>
      </c>
      <c r="AV38" s="214" t="str">
        <f>IF(AV36="","",VLOOKUP(AV36,'【記載例】シフト記号表（勤務時間帯）'!$D$6:$Z$47,23,FALSE))</f>
        <v/>
      </c>
      <c r="AW38" s="212" t="str">
        <f>IF(AW36="","",VLOOKUP(AW36,'【記載例】シフト記号表（勤務時間帯）'!$D$6:$Z$47,23,FALSE))</f>
        <v/>
      </c>
      <c r="AX38" s="213" t="str">
        <f>IF(AX36="","",VLOOKUP(AX36,'【記載例】シフト記号表（勤務時間帯）'!$D$6:$Z$47,23,FALSE))</f>
        <v/>
      </c>
      <c r="AY38" s="213" t="str">
        <f>IF(AY36="","",VLOOKUP(AY36,'【記載例】シフト記号表（勤務時間帯）'!$D$6:$Z$47,23,FALSE))</f>
        <v/>
      </c>
      <c r="AZ38" s="716">
        <f>IF($BC$3="４週",SUM(U38:AV38),IF($BC$3="暦月",SUM(U38:AY38),""))</f>
        <v>40</v>
      </c>
      <c r="BA38" s="717"/>
      <c r="BB38" s="718">
        <f>IF($BC$3="４週",AZ38/4,IF($BC$3="暦月",(AZ38/($BC$8/7)),""))</f>
        <v>10</v>
      </c>
      <c r="BC38" s="717"/>
      <c r="BD38" s="710"/>
      <c r="BE38" s="711"/>
      <c r="BF38" s="711"/>
      <c r="BG38" s="711"/>
      <c r="BH38" s="712"/>
    </row>
    <row r="39" spans="2:60" ht="20.25" customHeight="1">
      <c r="B39" s="129"/>
      <c r="C39" s="659" t="s">
        <v>85</v>
      </c>
      <c r="D39" s="660"/>
      <c r="E39" s="661"/>
      <c r="F39" s="124"/>
      <c r="G39" s="126"/>
      <c r="H39" s="723" t="s">
        <v>105</v>
      </c>
      <c r="I39" s="671" t="s">
        <v>106</v>
      </c>
      <c r="J39" s="672"/>
      <c r="K39" s="672"/>
      <c r="L39" s="673"/>
      <c r="M39" s="680" t="s">
        <v>126</v>
      </c>
      <c r="N39" s="681"/>
      <c r="O39" s="682"/>
      <c r="P39" s="21" t="s">
        <v>18</v>
      </c>
      <c r="Q39" s="27"/>
      <c r="R39" s="27"/>
      <c r="S39" s="15"/>
      <c r="T39" s="55"/>
      <c r="U39" s="215"/>
      <c r="V39" s="216" t="s">
        <v>151</v>
      </c>
      <c r="W39" s="216" t="s">
        <v>160</v>
      </c>
      <c r="X39" s="216" t="s">
        <v>161</v>
      </c>
      <c r="Y39" s="216" t="s">
        <v>208</v>
      </c>
      <c r="Z39" s="216"/>
      <c r="AA39" s="217" t="s">
        <v>151</v>
      </c>
      <c r="AB39" s="215" t="s">
        <v>209</v>
      </c>
      <c r="AC39" s="216" t="s">
        <v>209</v>
      </c>
      <c r="AD39" s="216"/>
      <c r="AE39" s="216"/>
      <c r="AF39" s="216" t="s">
        <v>160</v>
      </c>
      <c r="AG39" s="216" t="s">
        <v>161</v>
      </c>
      <c r="AH39" s="217" t="s">
        <v>209</v>
      </c>
      <c r="AI39" s="215" t="s">
        <v>208</v>
      </c>
      <c r="AJ39" s="216"/>
      <c r="AK39" s="216" t="s">
        <v>160</v>
      </c>
      <c r="AL39" s="216" t="s">
        <v>161</v>
      </c>
      <c r="AM39" s="216"/>
      <c r="AN39" s="216" t="s">
        <v>151</v>
      </c>
      <c r="AO39" s="217" t="s">
        <v>151</v>
      </c>
      <c r="AP39" s="215" t="s">
        <v>153</v>
      </c>
      <c r="AQ39" s="216"/>
      <c r="AR39" s="216" t="s">
        <v>151</v>
      </c>
      <c r="AS39" s="216" t="s">
        <v>152</v>
      </c>
      <c r="AT39" s="216" t="s">
        <v>160</v>
      </c>
      <c r="AU39" s="216" t="s">
        <v>161</v>
      </c>
      <c r="AV39" s="217"/>
      <c r="AW39" s="215"/>
      <c r="AX39" s="216"/>
      <c r="AY39" s="216"/>
      <c r="AZ39" s="689"/>
      <c r="BA39" s="690"/>
      <c r="BB39" s="703"/>
      <c r="BC39" s="690"/>
      <c r="BD39" s="704"/>
      <c r="BE39" s="705"/>
      <c r="BF39" s="705"/>
      <c r="BG39" s="705"/>
      <c r="BH39" s="706"/>
    </row>
    <row r="40" spans="2:60" ht="20.25" customHeight="1">
      <c r="B40" s="125">
        <f>B37+1</f>
        <v>7</v>
      </c>
      <c r="C40" s="662"/>
      <c r="D40" s="663"/>
      <c r="E40" s="664"/>
      <c r="F40" s="124" t="str">
        <f>C39</f>
        <v>介護従業者</v>
      </c>
      <c r="G40" s="126"/>
      <c r="H40" s="669"/>
      <c r="I40" s="674"/>
      <c r="J40" s="675"/>
      <c r="K40" s="675"/>
      <c r="L40" s="676"/>
      <c r="M40" s="683"/>
      <c r="N40" s="684"/>
      <c r="O40" s="685"/>
      <c r="P40" s="23" t="s">
        <v>72</v>
      </c>
      <c r="Q40" s="24"/>
      <c r="R40" s="24"/>
      <c r="S40" s="19"/>
      <c r="T40" s="53"/>
      <c r="U40" s="209" t="str">
        <f>IF(U39="","",VLOOKUP(U39,'【記載例】シフト記号表（勤務時間帯）'!$D$6:$X$47,21,FALSE))</f>
        <v/>
      </c>
      <c r="V40" s="210">
        <f>IF(V39="","",VLOOKUP(V39,'【記載例】シフト記号表（勤務時間帯）'!$D$6:$X$47,21,FALSE))</f>
        <v>7.9999999999999982</v>
      </c>
      <c r="W40" s="210">
        <f>IF(W39="","",VLOOKUP(W39,'【記載例】シフト記号表（勤務時間帯）'!$D$6:$X$47,21,FALSE))</f>
        <v>3</v>
      </c>
      <c r="X40" s="210">
        <f>IF(X39="","",VLOOKUP(X39,'【記載例】シフト記号表（勤務時間帯）'!$D$6:$X$47,21,FALSE))</f>
        <v>3</v>
      </c>
      <c r="Y40" s="210">
        <f>IF(Y39="","",VLOOKUP(Y39,'【記載例】シフト記号表（勤務時間帯）'!$D$6:$X$47,21,FALSE))</f>
        <v>7.9999999999999982</v>
      </c>
      <c r="Z40" s="210" t="str">
        <f>IF(Z39="","",VLOOKUP(Z39,'【記載例】シフト記号表（勤務時間帯）'!$D$6:$X$47,21,FALSE))</f>
        <v/>
      </c>
      <c r="AA40" s="211">
        <f>IF(AA39="","",VLOOKUP(AA39,'【記載例】シフト記号表（勤務時間帯）'!$D$6:$X$47,21,FALSE))</f>
        <v>7.9999999999999982</v>
      </c>
      <c r="AB40" s="209">
        <f>IF(AB39="","",VLOOKUP(AB39,'【記載例】シフト記号表（勤務時間帯）'!$D$6:$X$47,21,FALSE))</f>
        <v>8</v>
      </c>
      <c r="AC40" s="210">
        <f>IF(AC39="","",VLOOKUP(AC39,'【記載例】シフト記号表（勤務時間帯）'!$D$6:$X$47,21,FALSE))</f>
        <v>8</v>
      </c>
      <c r="AD40" s="210" t="str">
        <f>IF(AD39="","",VLOOKUP(AD39,'【記載例】シフト記号表（勤務時間帯）'!$D$6:$X$47,21,FALSE))</f>
        <v/>
      </c>
      <c r="AE40" s="210" t="str">
        <f>IF(AE39="","",VLOOKUP(AE39,'【記載例】シフト記号表（勤務時間帯）'!$D$6:$X$47,21,FALSE))</f>
        <v/>
      </c>
      <c r="AF40" s="210">
        <f>IF(AF39="","",VLOOKUP(AF39,'【記載例】シフト記号表（勤務時間帯）'!$D$6:$X$47,21,FALSE))</f>
        <v>3</v>
      </c>
      <c r="AG40" s="210">
        <f>IF(AG39="","",VLOOKUP(AG39,'【記載例】シフト記号表（勤務時間帯）'!$D$6:$X$47,21,FALSE))</f>
        <v>3</v>
      </c>
      <c r="AH40" s="211">
        <f>IF(AH39="","",VLOOKUP(AH39,'【記載例】シフト記号表（勤務時間帯）'!$D$6:$X$47,21,FALSE))</f>
        <v>8</v>
      </c>
      <c r="AI40" s="209">
        <f>IF(AI39="","",VLOOKUP(AI39,'【記載例】シフト記号表（勤務時間帯）'!$D$6:$X$47,21,FALSE))</f>
        <v>7.9999999999999982</v>
      </c>
      <c r="AJ40" s="210" t="str">
        <f>IF(AJ39="","",VLOOKUP(AJ39,'【記載例】シフト記号表（勤務時間帯）'!$D$6:$X$47,21,FALSE))</f>
        <v/>
      </c>
      <c r="AK40" s="210">
        <f>IF(AK39="","",VLOOKUP(AK39,'【記載例】シフト記号表（勤務時間帯）'!$D$6:$X$47,21,FALSE))</f>
        <v>3</v>
      </c>
      <c r="AL40" s="210">
        <f>IF(AL39="","",VLOOKUP(AL39,'【記載例】シフト記号表（勤務時間帯）'!$D$6:$X$47,21,FALSE))</f>
        <v>3</v>
      </c>
      <c r="AM40" s="210" t="str">
        <f>IF(AM39="","",VLOOKUP(AM39,'【記載例】シフト記号表（勤務時間帯）'!$D$6:$X$47,21,FALSE))</f>
        <v/>
      </c>
      <c r="AN40" s="210">
        <f>IF(AN39="","",VLOOKUP(AN39,'【記載例】シフト記号表（勤務時間帯）'!$D$6:$X$47,21,FALSE))</f>
        <v>7.9999999999999982</v>
      </c>
      <c r="AO40" s="211">
        <f>IF(AO39="","",VLOOKUP(AO39,'【記載例】シフト記号表（勤務時間帯）'!$D$6:$X$47,21,FALSE))</f>
        <v>7.9999999999999982</v>
      </c>
      <c r="AP40" s="209">
        <f>IF(AP39="","",VLOOKUP(AP39,'【記載例】シフト記号表（勤務時間帯）'!$D$6:$X$47,21,FALSE))</f>
        <v>8</v>
      </c>
      <c r="AQ40" s="210" t="str">
        <f>IF(AQ39="","",VLOOKUP(AQ39,'【記載例】シフト記号表（勤務時間帯）'!$D$6:$X$47,21,FALSE))</f>
        <v/>
      </c>
      <c r="AR40" s="210">
        <f>IF(AR39="","",VLOOKUP(AR39,'【記載例】シフト記号表（勤務時間帯）'!$D$6:$X$47,21,FALSE))</f>
        <v>7.9999999999999982</v>
      </c>
      <c r="AS40" s="210">
        <f>IF(AS39="","",VLOOKUP(AS39,'【記載例】シフト記号表（勤務時間帯）'!$D$6:$X$47,21,FALSE))</f>
        <v>8</v>
      </c>
      <c r="AT40" s="210">
        <f>IF(AT39="","",VLOOKUP(AT39,'【記載例】シフト記号表（勤務時間帯）'!$D$6:$X$47,21,FALSE))</f>
        <v>3</v>
      </c>
      <c r="AU40" s="210">
        <f>IF(AU39="","",VLOOKUP(AU39,'【記載例】シフト記号表（勤務時間帯）'!$D$6:$X$47,21,FALSE))</f>
        <v>3</v>
      </c>
      <c r="AV40" s="211" t="str">
        <f>IF(AV39="","",VLOOKUP(AV39,'【記載例】シフト記号表（勤務時間帯）'!$D$6:$X$47,21,FALSE))</f>
        <v/>
      </c>
      <c r="AW40" s="209" t="str">
        <f>IF(AW39="","",VLOOKUP(AW39,'【記載例】シフト記号表（勤務時間帯）'!$D$6:$X$47,21,FALSE))</f>
        <v/>
      </c>
      <c r="AX40" s="210" t="str">
        <f>IF(AX39="","",VLOOKUP(AX39,'【記載例】シフト記号表（勤務時間帯）'!$D$6:$X$47,21,FALSE))</f>
        <v/>
      </c>
      <c r="AY40" s="210" t="str">
        <f>IF(AY39="","",VLOOKUP(AY39,'【記載例】シフト記号表（勤務時間帯）'!$D$6:$X$47,21,FALSE))</f>
        <v/>
      </c>
      <c r="AZ40" s="713">
        <f>IF($BC$3="４週",SUM(U40:AV40),IF($BC$3="暦月",SUM(U40:AY40),""))</f>
        <v>119.99999999999999</v>
      </c>
      <c r="BA40" s="714"/>
      <c r="BB40" s="715">
        <f>IF($BC$3="４週",AZ40/4,IF($BC$3="暦月",(AZ40/($BC$8/7)),""))</f>
        <v>29.999999999999996</v>
      </c>
      <c r="BC40" s="714"/>
      <c r="BD40" s="707"/>
      <c r="BE40" s="708"/>
      <c r="BF40" s="708"/>
      <c r="BG40" s="708"/>
      <c r="BH40" s="709"/>
    </row>
    <row r="41" spans="2:60" ht="20.25" customHeight="1">
      <c r="B41" s="127"/>
      <c r="C41" s="665"/>
      <c r="D41" s="666"/>
      <c r="E41" s="667"/>
      <c r="F41" s="170"/>
      <c r="G41" s="128" t="str">
        <f>C39</f>
        <v>介護従業者</v>
      </c>
      <c r="H41" s="670"/>
      <c r="I41" s="677"/>
      <c r="J41" s="678"/>
      <c r="K41" s="678"/>
      <c r="L41" s="679"/>
      <c r="M41" s="686"/>
      <c r="N41" s="687"/>
      <c r="O41" s="688"/>
      <c r="P41" s="25" t="s">
        <v>73</v>
      </c>
      <c r="Q41" s="28"/>
      <c r="R41" s="28"/>
      <c r="S41" s="16"/>
      <c r="T41" s="56"/>
      <c r="U41" s="212" t="str">
        <f>IF(U39="","",VLOOKUP(U39,'【記載例】シフト記号表（勤務時間帯）'!$D$6:$Z$47,23,FALSE))</f>
        <v/>
      </c>
      <c r="V41" s="213" t="str">
        <f>IF(V39="","",VLOOKUP(V39,'【記載例】シフト記号表（勤務時間帯）'!$D$6:$Z$47,23,FALSE))</f>
        <v>-</v>
      </c>
      <c r="W41" s="213">
        <f>IF(W39="","",VLOOKUP(W39,'【記載例】シフト記号表（勤務時間帯）'!$D$6:$Z$47,23,FALSE))</f>
        <v>3.9999999999999991</v>
      </c>
      <c r="X41" s="213">
        <f>IF(X39="","",VLOOKUP(X39,'【記載例】シフト記号表（勤務時間帯）'!$D$6:$Z$47,23,FALSE))</f>
        <v>6</v>
      </c>
      <c r="Y41" s="213" t="str">
        <f>IF(Y39="","",VLOOKUP(Y39,'【記載例】シフト記号表（勤務時間帯）'!$D$6:$Z$47,23,FALSE))</f>
        <v>-</v>
      </c>
      <c r="Z41" s="213" t="str">
        <f>IF(Z39="","",VLOOKUP(Z39,'【記載例】シフト記号表（勤務時間帯）'!$D$6:$Z$47,23,FALSE))</f>
        <v/>
      </c>
      <c r="AA41" s="214" t="str">
        <f>IF(AA39="","",VLOOKUP(AA39,'【記載例】シフト記号表（勤務時間帯）'!$D$6:$Z$47,23,FALSE))</f>
        <v>-</v>
      </c>
      <c r="AB41" s="212" t="str">
        <f>IF(AB39="","",VLOOKUP(AB39,'【記載例】シフト記号表（勤務時間帯）'!$D$6:$Z$47,23,FALSE))</f>
        <v>-</v>
      </c>
      <c r="AC41" s="213" t="str">
        <f>IF(AC39="","",VLOOKUP(AC39,'【記載例】シフト記号表（勤務時間帯）'!$D$6:$Z$47,23,FALSE))</f>
        <v>-</v>
      </c>
      <c r="AD41" s="213" t="str">
        <f>IF(AD39="","",VLOOKUP(AD39,'【記載例】シフト記号表（勤務時間帯）'!$D$6:$Z$47,23,FALSE))</f>
        <v/>
      </c>
      <c r="AE41" s="213" t="str">
        <f>IF(AE39="","",VLOOKUP(AE39,'【記載例】シフト記号表（勤務時間帯）'!$D$6:$Z$47,23,FALSE))</f>
        <v/>
      </c>
      <c r="AF41" s="213">
        <f>IF(AF39="","",VLOOKUP(AF39,'【記載例】シフト記号表（勤務時間帯）'!$D$6:$Z$47,23,FALSE))</f>
        <v>3.9999999999999991</v>
      </c>
      <c r="AG41" s="213">
        <f>IF(AG39="","",VLOOKUP(AG39,'【記載例】シフト記号表（勤務時間帯）'!$D$6:$Z$47,23,FALSE))</f>
        <v>6</v>
      </c>
      <c r="AH41" s="214" t="str">
        <f>IF(AH39="","",VLOOKUP(AH39,'【記載例】シフト記号表（勤務時間帯）'!$D$6:$Z$47,23,FALSE))</f>
        <v>-</v>
      </c>
      <c r="AI41" s="212" t="str">
        <f>IF(AI39="","",VLOOKUP(AI39,'【記載例】シフト記号表（勤務時間帯）'!$D$6:$Z$47,23,FALSE))</f>
        <v>-</v>
      </c>
      <c r="AJ41" s="213" t="str">
        <f>IF(AJ39="","",VLOOKUP(AJ39,'【記載例】シフト記号表（勤務時間帯）'!$D$6:$Z$47,23,FALSE))</f>
        <v/>
      </c>
      <c r="AK41" s="213">
        <f>IF(AK39="","",VLOOKUP(AK39,'【記載例】シフト記号表（勤務時間帯）'!$D$6:$Z$47,23,FALSE))</f>
        <v>3.9999999999999991</v>
      </c>
      <c r="AL41" s="213">
        <f>IF(AL39="","",VLOOKUP(AL39,'【記載例】シフト記号表（勤務時間帯）'!$D$6:$Z$47,23,FALSE))</f>
        <v>6</v>
      </c>
      <c r="AM41" s="213" t="str">
        <f>IF(AM39="","",VLOOKUP(AM39,'【記載例】シフト記号表（勤務時間帯）'!$D$6:$Z$47,23,FALSE))</f>
        <v/>
      </c>
      <c r="AN41" s="213" t="str">
        <f>IF(AN39="","",VLOOKUP(AN39,'【記載例】シフト記号表（勤務時間帯）'!$D$6:$Z$47,23,FALSE))</f>
        <v>-</v>
      </c>
      <c r="AO41" s="214" t="str">
        <f>IF(AO39="","",VLOOKUP(AO39,'【記載例】シフト記号表（勤務時間帯）'!$D$6:$Z$47,23,FALSE))</f>
        <v>-</v>
      </c>
      <c r="AP41" s="212" t="str">
        <f>IF(AP39="","",VLOOKUP(AP39,'【記載例】シフト記号表（勤務時間帯）'!$D$6:$Z$47,23,FALSE))</f>
        <v>-</v>
      </c>
      <c r="AQ41" s="213" t="str">
        <f>IF(AQ39="","",VLOOKUP(AQ39,'【記載例】シフト記号表（勤務時間帯）'!$D$6:$Z$47,23,FALSE))</f>
        <v/>
      </c>
      <c r="AR41" s="213" t="str">
        <f>IF(AR39="","",VLOOKUP(AR39,'【記載例】シフト記号表（勤務時間帯）'!$D$6:$Z$47,23,FALSE))</f>
        <v>-</v>
      </c>
      <c r="AS41" s="213" t="str">
        <f>IF(AS39="","",VLOOKUP(AS39,'【記載例】シフト記号表（勤務時間帯）'!$D$6:$Z$47,23,FALSE))</f>
        <v>-</v>
      </c>
      <c r="AT41" s="213">
        <f>IF(AT39="","",VLOOKUP(AT39,'【記載例】シフト記号表（勤務時間帯）'!$D$6:$Z$47,23,FALSE))</f>
        <v>3.9999999999999991</v>
      </c>
      <c r="AU41" s="213">
        <f>IF(AU39="","",VLOOKUP(AU39,'【記載例】シフト記号表（勤務時間帯）'!$D$6:$Z$47,23,FALSE))</f>
        <v>6</v>
      </c>
      <c r="AV41" s="214" t="str">
        <f>IF(AV39="","",VLOOKUP(AV39,'【記載例】シフト記号表（勤務時間帯）'!$D$6:$Z$47,23,FALSE))</f>
        <v/>
      </c>
      <c r="AW41" s="212" t="str">
        <f>IF(AW39="","",VLOOKUP(AW39,'【記載例】シフト記号表（勤務時間帯）'!$D$6:$Z$47,23,FALSE))</f>
        <v/>
      </c>
      <c r="AX41" s="213" t="str">
        <f>IF(AX39="","",VLOOKUP(AX39,'【記載例】シフト記号表（勤務時間帯）'!$D$6:$Z$47,23,FALSE))</f>
        <v/>
      </c>
      <c r="AY41" s="213" t="str">
        <f>IF(AY39="","",VLOOKUP(AY39,'【記載例】シフト記号表（勤務時間帯）'!$D$6:$Z$47,23,FALSE))</f>
        <v/>
      </c>
      <c r="AZ41" s="716">
        <f>IF($BC$3="４週",SUM(U41:AV41),IF($BC$3="暦月",SUM(U41:AY41),""))</f>
        <v>40</v>
      </c>
      <c r="BA41" s="717"/>
      <c r="BB41" s="718">
        <f>IF($BC$3="４週",AZ41/4,IF($BC$3="暦月",(AZ41/($BC$8/7)),""))</f>
        <v>10</v>
      </c>
      <c r="BC41" s="717"/>
      <c r="BD41" s="710"/>
      <c r="BE41" s="711"/>
      <c r="BF41" s="711"/>
      <c r="BG41" s="711"/>
      <c r="BH41" s="712"/>
    </row>
    <row r="42" spans="2:60" ht="20.25" customHeight="1">
      <c r="B42" s="129"/>
      <c r="C42" s="659" t="s">
        <v>85</v>
      </c>
      <c r="D42" s="660"/>
      <c r="E42" s="661"/>
      <c r="F42" s="124"/>
      <c r="G42" s="126"/>
      <c r="H42" s="723" t="s">
        <v>105</v>
      </c>
      <c r="I42" s="671" t="s">
        <v>80</v>
      </c>
      <c r="J42" s="672"/>
      <c r="K42" s="672"/>
      <c r="L42" s="673"/>
      <c r="M42" s="680" t="s">
        <v>127</v>
      </c>
      <c r="N42" s="681"/>
      <c r="O42" s="682"/>
      <c r="P42" s="21" t="s">
        <v>18</v>
      </c>
      <c r="Q42" s="27"/>
      <c r="R42" s="27"/>
      <c r="S42" s="15"/>
      <c r="T42" s="55"/>
      <c r="U42" s="215" t="s">
        <v>151</v>
      </c>
      <c r="V42" s="216"/>
      <c r="W42" s="216" t="s">
        <v>152</v>
      </c>
      <c r="X42" s="216" t="s">
        <v>160</v>
      </c>
      <c r="Y42" s="216" t="s">
        <v>161</v>
      </c>
      <c r="Z42" s="216" t="s">
        <v>208</v>
      </c>
      <c r="AA42" s="217"/>
      <c r="AB42" s="215" t="s">
        <v>151</v>
      </c>
      <c r="AC42" s="216"/>
      <c r="AD42" s="216" t="s">
        <v>153</v>
      </c>
      <c r="AE42" s="216" t="s">
        <v>160</v>
      </c>
      <c r="AF42" s="216" t="s">
        <v>161</v>
      </c>
      <c r="AG42" s="216"/>
      <c r="AH42" s="217" t="s">
        <v>151</v>
      </c>
      <c r="AI42" s="215" t="s">
        <v>160</v>
      </c>
      <c r="AJ42" s="216" t="s">
        <v>161</v>
      </c>
      <c r="AK42" s="216"/>
      <c r="AL42" s="216" t="s">
        <v>151</v>
      </c>
      <c r="AM42" s="216" t="s">
        <v>151</v>
      </c>
      <c r="AN42" s="216" t="s">
        <v>209</v>
      </c>
      <c r="AO42" s="217"/>
      <c r="AP42" s="215" t="s">
        <v>160</v>
      </c>
      <c r="AQ42" s="216" t="s">
        <v>161</v>
      </c>
      <c r="AR42" s="216"/>
      <c r="AS42" s="216" t="s">
        <v>151</v>
      </c>
      <c r="AT42" s="216"/>
      <c r="AU42" s="216" t="s">
        <v>160</v>
      </c>
      <c r="AV42" s="217" t="s">
        <v>161</v>
      </c>
      <c r="AW42" s="215"/>
      <c r="AX42" s="216"/>
      <c r="AY42" s="216"/>
      <c r="AZ42" s="689"/>
      <c r="BA42" s="690"/>
      <c r="BB42" s="703"/>
      <c r="BC42" s="690"/>
      <c r="BD42" s="704"/>
      <c r="BE42" s="705"/>
      <c r="BF42" s="705"/>
      <c r="BG42" s="705"/>
      <c r="BH42" s="706"/>
    </row>
    <row r="43" spans="2:60" ht="20.25" customHeight="1">
      <c r="B43" s="125">
        <f>B40+1</f>
        <v>8</v>
      </c>
      <c r="C43" s="662"/>
      <c r="D43" s="663"/>
      <c r="E43" s="664"/>
      <c r="F43" s="124" t="str">
        <f>C42</f>
        <v>介護従業者</v>
      </c>
      <c r="G43" s="126"/>
      <c r="H43" s="669"/>
      <c r="I43" s="674"/>
      <c r="J43" s="675"/>
      <c r="K43" s="675"/>
      <c r="L43" s="676"/>
      <c r="M43" s="683"/>
      <c r="N43" s="684"/>
      <c r="O43" s="685"/>
      <c r="P43" s="23" t="s">
        <v>72</v>
      </c>
      <c r="Q43" s="24"/>
      <c r="R43" s="24"/>
      <c r="S43" s="19"/>
      <c r="T43" s="53"/>
      <c r="U43" s="209">
        <f>IF(U42="","",VLOOKUP(U42,'【記載例】シフト記号表（勤務時間帯）'!$D$6:$X$47,21,FALSE))</f>
        <v>7.9999999999999982</v>
      </c>
      <c r="V43" s="210" t="str">
        <f>IF(V42="","",VLOOKUP(V42,'【記載例】シフト記号表（勤務時間帯）'!$D$6:$X$47,21,FALSE))</f>
        <v/>
      </c>
      <c r="W43" s="210">
        <f>IF(W42="","",VLOOKUP(W42,'【記載例】シフト記号表（勤務時間帯）'!$D$6:$X$47,21,FALSE))</f>
        <v>8</v>
      </c>
      <c r="X43" s="210">
        <f>IF(X42="","",VLOOKUP(X42,'【記載例】シフト記号表（勤務時間帯）'!$D$6:$X$47,21,FALSE))</f>
        <v>3</v>
      </c>
      <c r="Y43" s="210">
        <f>IF(Y42="","",VLOOKUP(Y42,'【記載例】シフト記号表（勤務時間帯）'!$D$6:$X$47,21,FALSE))</f>
        <v>3</v>
      </c>
      <c r="Z43" s="210">
        <f>IF(Z42="","",VLOOKUP(Z42,'【記載例】シフト記号表（勤務時間帯）'!$D$6:$X$47,21,FALSE))</f>
        <v>7.9999999999999982</v>
      </c>
      <c r="AA43" s="211" t="str">
        <f>IF(AA42="","",VLOOKUP(AA42,'【記載例】シフト記号表（勤務時間帯）'!$D$6:$X$47,21,FALSE))</f>
        <v/>
      </c>
      <c r="AB43" s="209">
        <f>IF(AB42="","",VLOOKUP(AB42,'【記載例】シフト記号表（勤務時間帯）'!$D$6:$X$47,21,FALSE))</f>
        <v>7.9999999999999982</v>
      </c>
      <c r="AC43" s="210" t="str">
        <f>IF(AC42="","",VLOOKUP(AC42,'【記載例】シフト記号表（勤務時間帯）'!$D$6:$X$47,21,FALSE))</f>
        <v/>
      </c>
      <c r="AD43" s="210">
        <f>IF(AD42="","",VLOOKUP(AD42,'【記載例】シフト記号表（勤務時間帯）'!$D$6:$X$47,21,FALSE))</f>
        <v>8</v>
      </c>
      <c r="AE43" s="210">
        <f>IF(AE42="","",VLOOKUP(AE42,'【記載例】シフト記号表（勤務時間帯）'!$D$6:$X$47,21,FALSE))</f>
        <v>3</v>
      </c>
      <c r="AF43" s="210">
        <f>IF(AF42="","",VLOOKUP(AF42,'【記載例】シフト記号表（勤務時間帯）'!$D$6:$X$47,21,FALSE))</f>
        <v>3</v>
      </c>
      <c r="AG43" s="210" t="str">
        <f>IF(AG42="","",VLOOKUP(AG42,'【記載例】シフト記号表（勤務時間帯）'!$D$6:$X$47,21,FALSE))</f>
        <v/>
      </c>
      <c r="AH43" s="211">
        <f>IF(AH42="","",VLOOKUP(AH42,'【記載例】シフト記号表（勤務時間帯）'!$D$6:$X$47,21,FALSE))</f>
        <v>7.9999999999999982</v>
      </c>
      <c r="AI43" s="209">
        <f>IF(AI42="","",VLOOKUP(AI42,'【記載例】シフト記号表（勤務時間帯）'!$D$6:$X$47,21,FALSE))</f>
        <v>3</v>
      </c>
      <c r="AJ43" s="210">
        <f>IF(AJ42="","",VLOOKUP(AJ42,'【記載例】シフト記号表（勤務時間帯）'!$D$6:$X$47,21,FALSE))</f>
        <v>3</v>
      </c>
      <c r="AK43" s="210" t="str">
        <f>IF(AK42="","",VLOOKUP(AK42,'【記載例】シフト記号表（勤務時間帯）'!$D$6:$X$47,21,FALSE))</f>
        <v/>
      </c>
      <c r="AL43" s="210">
        <f>IF(AL42="","",VLOOKUP(AL42,'【記載例】シフト記号表（勤務時間帯）'!$D$6:$X$47,21,FALSE))</f>
        <v>7.9999999999999982</v>
      </c>
      <c r="AM43" s="210">
        <f>IF(AM42="","",VLOOKUP(AM42,'【記載例】シフト記号表（勤務時間帯）'!$D$6:$X$47,21,FALSE))</f>
        <v>7.9999999999999982</v>
      </c>
      <c r="AN43" s="210">
        <f>IF(AN42="","",VLOOKUP(AN42,'【記載例】シフト記号表（勤務時間帯）'!$D$6:$X$47,21,FALSE))</f>
        <v>8</v>
      </c>
      <c r="AO43" s="211" t="str">
        <f>IF(AO42="","",VLOOKUP(AO42,'【記載例】シフト記号表（勤務時間帯）'!$D$6:$X$47,21,FALSE))</f>
        <v/>
      </c>
      <c r="AP43" s="209">
        <f>IF(AP42="","",VLOOKUP(AP42,'【記載例】シフト記号表（勤務時間帯）'!$D$6:$X$47,21,FALSE))</f>
        <v>3</v>
      </c>
      <c r="AQ43" s="210">
        <f>IF(AQ42="","",VLOOKUP(AQ42,'【記載例】シフト記号表（勤務時間帯）'!$D$6:$X$47,21,FALSE))</f>
        <v>3</v>
      </c>
      <c r="AR43" s="210" t="str">
        <f>IF(AR42="","",VLOOKUP(AR42,'【記載例】シフト記号表（勤務時間帯）'!$D$6:$X$47,21,FALSE))</f>
        <v/>
      </c>
      <c r="AS43" s="210">
        <f>IF(AS42="","",VLOOKUP(AS42,'【記載例】シフト記号表（勤務時間帯）'!$D$6:$X$47,21,FALSE))</f>
        <v>7.9999999999999982</v>
      </c>
      <c r="AT43" s="210" t="str">
        <f>IF(AT42="","",VLOOKUP(AT42,'【記載例】シフト記号表（勤務時間帯）'!$D$6:$X$47,21,FALSE))</f>
        <v/>
      </c>
      <c r="AU43" s="210">
        <f>IF(AU42="","",VLOOKUP(AU42,'【記載例】シフト記号表（勤務時間帯）'!$D$6:$X$47,21,FALSE))</f>
        <v>3</v>
      </c>
      <c r="AV43" s="211">
        <f>IF(AV42="","",VLOOKUP(AV42,'【記載例】シフト記号表（勤務時間帯）'!$D$6:$X$47,21,FALSE))</f>
        <v>3</v>
      </c>
      <c r="AW43" s="209" t="str">
        <f>IF(AW42="","",VLOOKUP(AW42,'【記載例】シフト記号表（勤務時間帯）'!$D$6:$X$47,21,FALSE))</f>
        <v/>
      </c>
      <c r="AX43" s="210" t="str">
        <f>IF(AX42="","",VLOOKUP(AX42,'【記載例】シフト記号表（勤務時間帯）'!$D$6:$X$47,21,FALSE))</f>
        <v/>
      </c>
      <c r="AY43" s="210" t="str">
        <f>IF(AY42="","",VLOOKUP(AY42,'【記載例】シフト記号表（勤務時間帯）'!$D$6:$X$47,21,FALSE))</f>
        <v/>
      </c>
      <c r="AZ43" s="713">
        <f>IF($BC$3="４週",SUM(U43:AV43),IF($BC$3="暦月",SUM(U43:AY43),""))</f>
        <v>110</v>
      </c>
      <c r="BA43" s="714"/>
      <c r="BB43" s="715">
        <f>IF($BC$3="４週",AZ43/4,IF($BC$3="暦月",(AZ43/($BC$8/7)),""))</f>
        <v>27.5</v>
      </c>
      <c r="BC43" s="714"/>
      <c r="BD43" s="707"/>
      <c r="BE43" s="708"/>
      <c r="BF43" s="708"/>
      <c r="BG43" s="708"/>
      <c r="BH43" s="709"/>
    </row>
    <row r="44" spans="2:60" ht="20.25" customHeight="1">
      <c r="B44" s="127"/>
      <c r="C44" s="665"/>
      <c r="D44" s="666"/>
      <c r="E44" s="667"/>
      <c r="F44" s="170"/>
      <c r="G44" s="128" t="str">
        <f>C42</f>
        <v>介護従業者</v>
      </c>
      <c r="H44" s="670"/>
      <c r="I44" s="677"/>
      <c r="J44" s="678"/>
      <c r="K44" s="678"/>
      <c r="L44" s="679"/>
      <c r="M44" s="686"/>
      <c r="N44" s="687"/>
      <c r="O44" s="688"/>
      <c r="P44" s="25" t="s">
        <v>73</v>
      </c>
      <c r="Q44" s="29"/>
      <c r="R44" s="29"/>
      <c r="S44" s="17"/>
      <c r="T44" s="54"/>
      <c r="U44" s="212" t="str">
        <f>IF(U42="","",VLOOKUP(U42,'【記載例】シフト記号表（勤務時間帯）'!$D$6:$Z$47,23,FALSE))</f>
        <v>-</v>
      </c>
      <c r="V44" s="213" t="str">
        <f>IF(V42="","",VLOOKUP(V42,'【記載例】シフト記号表（勤務時間帯）'!$D$6:$Z$47,23,FALSE))</f>
        <v/>
      </c>
      <c r="W44" s="213" t="str">
        <f>IF(W42="","",VLOOKUP(W42,'【記載例】シフト記号表（勤務時間帯）'!$D$6:$Z$47,23,FALSE))</f>
        <v>-</v>
      </c>
      <c r="X44" s="213">
        <f>IF(X42="","",VLOOKUP(X42,'【記載例】シフト記号表（勤務時間帯）'!$D$6:$Z$47,23,FALSE))</f>
        <v>3.9999999999999991</v>
      </c>
      <c r="Y44" s="213">
        <f>IF(Y42="","",VLOOKUP(Y42,'【記載例】シフト記号表（勤務時間帯）'!$D$6:$Z$47,23,FALSE))</f>
        <v>6</v>
      </c>
      <c r="Z44" s="213" t="str">
        <f>IF(Z42="","",VLOOKUP(Z42,'【記載例】シフト記号表（勤務時間帯）'!$D$6:$Z$47,23,FALSE))</f>
        <v>-</v>
      </c>
      <c r="AA44" s="214" t="str">
        <f>IF(AA42="","",VLOOKUP(AA42,'【記載例】シフト記号表（勤務時間帯）'!$D$6:$Z$47,23,FALSE))</f>
        <v/>
      </c>
      <c r="AB44" s="212" t="str">
        <f>IF(AB42="","",VLOOKUP(AB42,'【記載例】シフト記号表（勤務時間帯）'!$D$6:$Z$47,23,FALSE))</f>
        <v>-</v>
      </c>
      <c r="AC44" s="213" t="str">
        <f>IF(AC42="","",VLOOKUP(AC42,'【記載例】シフト記号表（勤務時間帯）'!$D$6:$Z$47,23,FALSE))</f>
        <v/>
      </c>
      <c r="AD44" s="213" t="str">
        <f>IF(AD42="","",VLOOKUP(AD42,'【記載例】シフト記号表（勤務時間帯）'!$D$6:$Z$47,23,FALSE))</f>
        <v>-</v>
      </c>
      <c r="AE44" s="213">
        <f>IF(AE42="","",VLOOKUP(AE42,'【記載例】シフト記号表（勤務時間帯）'!$D$6:$Z$47,23,FALSE))</f>
        <v>3.9999999999999991</v>
      </c>
      <c r="AF44" s="213">
        <f>IF(AF42="","",VLOOKUP(AF42,'【記載例】シフト記号表（勤務時間帯）'!$D$6:$Z$47,23,FALSE))</f>
        <v>6</v>
      </c>
      <c r="AG44" s="213" t="str">
        <f>IF(AG42="","",VLOOKUP(AG42,'【記載例】シフト記号表（勤務時間帯）'!$D$6:$Z$47,23,FALSE))</f>
        <v/>
      </c>
      <c r="AH44" s="214" t="str">
        <f>IF(AH42="","",VLOOKUP(AH42,'【記載例】シフト記号表（勤務時間帯）'!$D$6:$Z$47,23,FALSE))</f>
        <v>-</v>
      </c>
      <c r="AI44" s="212">
        <f>IF(AI42="","",VLOOKUP(AI42,'【記載例】シフト記号表（勤務時間帯）'!$D$6:$Z$47,23,FALSE))</f>
        <v>3.9999999999999991</v>
      </c>
      <c r="AJ44" s="213">
        <f>IF(AJ42="","",VLOOKUP(AJ42,'【記載例】シフト記号表（勤務時間帯）'!$D$6:$Z$47,23,FALSE))</f>
        <v>6</v>
      </c>
      <c r="AK44" s="213" t="str">
        <f>IF(AK42="","",VLOOKUP(AK42,'【記載例】シフト記号表（勤務時間帯）'!$D$6:$Z$47,23,FALSE))</f>
        <v/>
      </c>
      <c r="AL44" s="213" t="str">
        <f>IF(AL42="","",VLOOKUP(AL42,'【記載例】シフト記号表（勤務時間帯）'!$D$6:$Z$47,23,FALSE))</f>
        <v>-</v>
      </c>
      <c r="AM44" s="213" t="str">
        <f>IF(AM42="","",VLOOKUP(AM42,'【記載例】シフト記号表（勤務時間帯）'!$D$6:$Z$47,23,FALSE))</f>
        <v>-</v>
      </c>
      <c r="AN44" s="213" t="str">
        <f>IF(AN42="","",VLOOKUP(AN42,'【記載例】シフト記号表（勤務時間帯）'!$D$6:$Z$47,23,FALSE))</f>
        <v>-</v>
      </c>
      <c r="AO44" s="214" t="str">
        <f>IF(AO42="","",VLOOKUP(AO42,'【記載例】シフト記号表（勤務時間帯）'!$D$6:$Z$47,23,FALSE))</f>
        <v/>
      </c>
      <c r="AP44" s="212">
        <f>IF(AP42="","",VLOOKUP(AP42,'【記載例】シフト記号表（勤務時間帯）'!$D$6:$Z$47,23,FALSE))</f>
        <v>3.9999999999999991</v>
      </c>
      <c r="AQ44" s="213">
        <f>IF(AQ42="","",VLOOKUP(AQ42,'【記載例】シフト記号表（勤務時間帯）'!$D$6:$Z$47,23,FALSE))</f>
        <v>6</v>
      </c>
      <c r="AR44" s="213" t="str">
        <f>IF(AR42="","",VLOOKUP(AR42,'【記載例】シフト記号表（勤務時間帯）'!$D$6:$Z$47,23,FALSE))</f>
        <v/>
      </c>
      <c r="AS44" s="213" t="str">
        <f>IF(AS42="","",VLOOKUP(AS42,'【記載例】シフト記号表（勤務時間帯）'!$D$6:$Z$47,23,FALSE))</f>
        <v>-</v>
      </c>
      <c r="AT44" s="213" t="str">
        <f>IF(AT42="","",VLOOKUP(AT42,'【記載例】シフト記号表（勤務時間帯）'!$D$6:$Z$47,23,FALSE))</f>
        <v/>
      </c>
      <c r="AU44" s="213">
        <f>IF(AU42="","",VLOOKUP(AU42,'【記載例】シフト記号表（勤務時間帯）'!$D$6:$Z$47,23,FALSE))</f>
        <v>3.9999999999999991</v>
      </c>
      <c r="AV44" s="214">
        <f>IF(AV42="","",VLOOKUP(AV42,'【記載例】シフト記号表（勤務時間帯）'!$D$6:$Z$47,23,FALSE))</f>
        <v>6</v>
      </c>
      <c r="AW44" s="212" t="str">
        <f>IF(AW42="","",VLOOKUP(AW42,'【記載例】シフト記号表（勤務時間帯）'!$D$6:$Z$47,23,FALSE))</f>
        <v/>
      </c>
      <c r="AX44" s="213" t="str">
        <f>IF(AX42="","",VLOOKUP(AX42,'【記載例】シフト記号表（勤務時間帯）'!$D$6:$Z$47,23,FALSE))</f>
        <v/>
      </c>
      <c r="AY44" s="213" t="str">
        <f>IF(AY42="","",VLOOKUP(AY42,'【記載例】シフト記号表（勤務時間帯）'!$D$6:$Z$47,23,FALSE))</f>
        <v/>
      </c>
      <c r="AZ44" s="716">
        <f>IF($BC$3="４週",SUM(U44:AV44),IF($BC$3="暦月",SUM(U44:AY44),""))</f>
        <v>50</v>
      </c>
      <c r="BA44" s="717"/>
      <c r="BB44" s="718">
        <f>IF($BC$3="４週",AZ44/4,IF($BC$3="暦月",(AZ44/($BC$8/7)),""))</f>
        <v>12.5</v>
      </c>
      <c r="BC44" s="717"/>
      <c r="BD44" s="710"/>
      <c r="BE44" s="711"/>
      <c r="BF44" s="711"/>
      <c r="BG44" s="711"/>
      <c r="BH44" s="712"/>
    </row>
    <row r="45" spans="2:60" ht="20.25" customHeight="1">
      <c r="B45" s="129"/>
      <c r="C45" s="659" t="s">
        <v>85</v>
      </c>
      <c r="D45" s="660"/>
      <c r="E45" s="661"/>
      <c r="F45" s="124"/>
      <c r="G45" s="126"/>
      <c r="H45" s="723" t="s">
        <v>105</v>
      </c>
      <c r="I45" s="671" t="s">
        <v>79</v>
      </c>
      <c r="J45" s="672"/>
      <c r="K45" s="672"/>
      <c r="L45" s="673"/>
      <c r="M45" s="680" t="s">
        <v>128</v>
      </c>
      <c r="N45" s="681"/>
      <c r="O45" s="682"/>
      <c r="P45" s="21" t="s">
        <v>18</v>
      </c>
      <c r="Q45" s="27"/>
      <c r="R45" s="27"/>
      <c r="S45" s="15"/>
      <c r="T45" s="55"/>
      <c r="U45" s="215" t="s">
        <v>161</v>
      </c>
      <c r="V45" s="216" t="s">
        <v>211</v>
      </c>
      <c r="W45" s="216" t="s">
        <v>153</v>
      </c>
      <c r="X45" s="216"/>
      <c r="Y45" s="216"/>
      <c r="Z45" s="216" t="s">
        <v>209</v>
      </c>
      <c r="AA45" s="217" t="s">
        <v>160</v>
      </c>
      <c r="AB45" s="215" t="s">
        <v>161</v>
      </c>
      <c r="AC45" s="216"/>
      <c r="AD45" s="216"/>
      <c r="AE45" s="216" t="s">
        <v>151</v>
      </c>
      <c r="AF45" s="216" t="s">
        <v>153</v>
      </c>
      <c r="AG45" s="216" t="s">
        <v>153</v>
      </c>
      <c r="AH45" s="217" t="s">
        <v>160</v>
      </c>
      <c r="AI45" s="215" t="s">
        <v>161</v>
      </c>
      <c r="AJ45" s="216" t="s">
        <v>153</v>
      </c>
      <c r="AK45" s="216"/>
      <c r="AL45" s="216" t="s">
        <v>152</v>
      </c>
      <c r="AM45" s="216" t="s">
        <v>160</v>
      </c>
      <c r="AN45" s="216" t="s">
        <v>161</v>
      </c>
      <c r="AO45" s="217"/>
      <c r="AP45" s="215"/>
      <c r="AQ45" s="216" t="s">
        <v>160</v>
      </c>
      <c r="AR45" s="216" t="s">
        <v>161</v>
      </c>
      <c r="AS45" s="216"/>
      <c r="AT45" s="216" t="s">
        <v>151</v>
      </c>
      <c r="AU45" s="216" t="s">
        <v>152</v>
      </c>
      <c r="AV45" s="217" t="s">
        <v>160</v>
      </c>
      <c r="AW45" s="215"/>
      <c r="AX45" s="216"/>
      <c r="AY45" s="216"/>
      <c r="AZ45" s="689"/>
      <c r="BA45" s="690"/>
      <c r="BB45" s="703"/>
      <c r="BC45" s="690"/>
      <c r="BD45" s="704"/>
      <c r="BE45" s="705"/>
      <c r="BF45" s="705"/>
      <c r="BG45" s="705"/>
      <c r="BH45" s="706"/>
    </row>
    <row r="46" spans="2:60" ht="20.25" customHeight="1">
      <c r="B46" s="125">
        <f>B43+1</f>
        <v>9</v>
      </c>
      <c r="C46" s="662"/>
      <c r="D46" s="663"/>
      <c r="E46" s="664"/>
      <c r="F46" s="124" t="str">
        <f>C45</f>
        <v>介護従業者</v>
      </c>
      <c r="G46" s="126"/>
      <c r="H46" s="669"/>
      <c r="I46" s="674"/>
      <c r="J46" s="675"/>
      <c r="K46" s="675"/>
      <c r="L46" s="676"/>
      <c r="M46" s="683"/>
      <c r="N46" s="684"/>
      <c r="O46" s="685"/>
      <c r="P46" s="23" t="s">
        <v>72</v>
      </c>
      <c r="Q46" s="24"/>
      <c r="R46" s="24"/>
      <c r="S46" s="19"/>
      <c r="T46" s="53"/>
      <c r="U46" s="209">
        <f>IF(U45="","",VLOOKUP(U45,'【記載例】シフト記号表（勤務時間帯）'!$D$6:$X$47,21,FALSE))</f>
        <v>3</v>
      </c>
      <c r="V46" s="210">
        <f>IF(V45="","",VLOOKUP(V45,'【記載例】シフト記号表（勤務時間帯）'!$D$6:$X$47,21,FALSE))</f>
        <v>8</v>
      </c>
      <c r="W46" s="210">
        <f>IF(W45="","",VLOOKUP(W45,'【記載例】シフト記号表（勤務時間帯）'!$D$6:$X$47,21,FALSE))</f>
        <v>8</v>
      </c>
      <c r="X46" s="210" t="str">
        <f>IF(X45="","",VLOOKUP(X45,'【記載例】シフト記号表（勤務時間帯）'!$D$6:$X$47,21,FALSE))</f>
        <v/>
      </c>
      <c r="Y46" s="210" t="str">
        <f>IF(Y45="","",VLOOKUP(Y45,'【記載例】シフト記号表（勤務時間帯）'!$D$6:$X$47,21,FALSE))</f>
        <v/>
      </c>
      <c r="Z46" s="210">
        <f>IF(Z45="","",VLOOKUP(Z45,'【記載例】シフト記号表（勤務時間帯）'!$D$6:$X$47,21,FALSE))</f>
        <v>8</v>
      </c>
      <c r="AA46" s="211">
        <f>IF(AA45="","",VLOOKUP(AA45,'【記載例】シフト記号表（勤務時間帯）'!$D$6:$X$47,21,FALSE))</f>
        <v>3</v>
      </c>
      <c r="AB46" s="209">
        <f>IF(AB45="","",VLOOKUP(AB45,'【記載例】シフト記号表（勤務時間帯）'!$D$6:$X$47,21,FALSE))</f>
        <v>3</v>
      </c>
      <c r="AC46" s="210" t="str">
        <f>IF(AC45="","",VLOOKUP(AC45,'【記載例】シフト記号表（勤務時間帯）'!$D$6:$X$47,21,FALSE))</f>
        <v/>
      </c>
      <c r="AD46" s="210" t="str">
        <f>IF(AD45="","",VLOOKUP(AD45,'【記載例】シフト記号表（勤務時間帯）'!$D$6:$X$47,21,FALSE))</f>
        <v/>
      </c>
      <c r="AE46" s="210">
        <f>IF(AE45="","",VLOOKUP(AE45,'【記載例】シフト記号表（勤務時間帯）'!$D$6:$X$47,21,FALSE))</f>
        <v>7.9999999999999982</v>
      </c>
      <c r="AF46" s="210">
        <f>IF(AF45="","",VLOOKUP(AF45,'【記載例】シフト記号表（勤務時間帯）'!$D$6:$X$47,21,FALSE))</f>
        <v>8</v>
      </c>
      <c r="AG46" s="210">
        <f>IF(AG45="","",VLOOKUP(AG45,'【記載例】シフト記号表（勤務時間帯）'!$D$6:$X$47,21,FALSE))</f>
        <v>8</v>
      </c>
      <c r="AH46" s="211">
        <f>IF(AH45="","",VLOOKUP(AH45,'【記載例】シフト記号表（勤務時間帯）'!$D$6:$X$47,21,FALSE))</f>
        <v>3</v>
      </c>
      <c r="AI46" s="209">
        <f>IF(AI45="","",VLOOKUP(AI45,'【記載例】シフト記号表（勤務時間帯）'!$D$6:$X$47,21,FALSE))</f>
        <v>3</v>
      </c>
      <c r="AJ46" s="210">
        <f>IF(AJ45="","",VLOOKUP(AJ45,'【記載例】シフト記号表（勤務時間帯）'!$D$6:$X$47,21,FALSE))</f>
        <v>8</v>
      </c>
      <c r="AK46" s="210" t="str">
        <f>IF(AK45="","",VLOOKUP(AK45,'【記載例】シフト記号表（勤務時間帯）'!$D$6:$X$47,21,FALSE))</f>
        <v/>
      </c>
      <c r="AL46" s="210">
        <f>IF(AL45="","",VLOOKUP(AL45,'【記載例】シフト記号表（勤務時間帯）'!$D$6:$X$47,21,FALSE))</f>
        <v>8</v>
      </c>
      <c r="AM46" s="210">
        <f>IF(AM45="","",VLOOKUP(AM45,'【記載例】シフト記号表（勤務時間帯）'!$D$6:$X$47,21,FALSE))</f>
        <v>3</v>
      </c>
      <c r="AN46" s="210">
        <f>IF(AN45="","",VLOOKUP(AN45,'【記載例】シフト記号表（勤務時間帯）'!$D$6:$X$47,21,FALSE))</f>
        <v>3</v>
      </c>
      <c r="AO46" s="211" t="str">
        <f>IF(AO45="","",VLOOKUP(AO45,'【記載例】シフト記号表（勤務時間帯）'!$D$6:$X$47,21,FALSE))</f>
        <v/>
      </c>
      <c r="AP46" s="209" t="str">
        <f>IF(AP45="","",VLOOKUP(AP45,'【記載例】シフト記号表（勤務時間帯）'!$D$6:$X$47,21,FALSE))</f>
        <v/>
      </c>
      <c r="AQ46" s="210">
        <f>IF(AQ45="","",VLOOKUP(AQ45,'【記載例】シフト記号表（勤務時間帯）'!$D$6:$X$47,21,FALSE))</f>
        <v>3</v>
      </c>
      <c r="AR46" s="210">
        <f>IF(AR45="","",VLOOKUP(AR45,'【記載例】シフト記号表（勤務時間帯）'!$D$6:$X$47,21,FALSE))</f>
        <v>3</v>
      </c>
      <c r="AS46" s="210" t="str">
        <f>IF(AS45="","",VLOOKUP(AS45,'【記載例】シフト記号表（勤務時間帯）'!$D$6:$X$47,21,FALSE))</f>
        <v/>
      </c>
      <c r="AT46" s="210">
        <f>IF(AT45="","",VLOOKUP(AT45,'【記載例】シフト記号表（勤務時間帯）'!$D$6:$X$47,21,FALSE))</f>
        <v>7.9999999999999982</v>
      </c>
      <c r="AU46" s="210">
        <f>IF(AU45="","",VLOOKUP(AU45,'【記載例】シフト記号表（勤務時間帯）'!$D$6:$X$47,21,FALSE))</f>
        <v>8</v>
      </c>
      <c r="AV46" s="211">
        <f>IF(AV45="","",VLOOKUP(AV45,'【記載例】シフト記号表（勤務時間帯）'!$D$6:$X$47,21,FALSE))</f>
        <v>3</v>
      </c>
      <c r="AW46" s="209" t="str">
        <f>IF(AW45="","",VLOOKUP(AW45,'【記載例】シフト記号表（勤務時間帯）'!$D$6:$X$47,21,FALSE))</f>
        <v/>
      </c>
      <c r="AX46" s="210" t="str">
        <f>IF(AX45="","",VLOOKUP(AX45,'【記載例】シフト記号表（勤務時間帯）'!$D$6:$X$47,21,FALSE))</f>
        <v/>
      </c>
      <c r="AY46" s="210" t="str">
        <f>IF(AY45="","",VLOOKUP(AY45,'【記載例】シフト記号表（勤務時間帯）'!$D$6:$X$47,21,FALSE))</f>
        <v/>
      </c>
      <c r="AZ46" s="713">
        <f>IF($BC$3="４週",SUM(U46:AV46),IF($BC$3="暦月",SUM(U46:AY46),""))</f>
        <v>110</v>
      </c>
      <c r="BA46" s="714"/>
      <c r="BB46" s="715">
        <f>IF($BC$3="４週",AZ46/4,IF($BC$3="暦月",(AZ46/($BC$8/7)),""))</f>
        <v>27.5</v>
      </c>
      <c r="BC46" s="714"/>
      <c r="BD46" s="707"/>
      <c r="BE46" s="708"/>
      <c r="BF46" s="708"/>
      <c r="BG46" s="708"/>
      <c r="BH46" s="709"/>
    </row>
    <row r="47" spans="2:60" ht="20.25" customHeight="1">
      <c r="B47" s="127"/>
      <c r="C47" s="665"/>
      <c r="D47" s="666"/>
      <c r="E47" s="667"/>
      <c r="F47" s="170"/>
      <c r="G47" s="128" t="str">
        <f>C45</f>
        <v>介護従業者</v>
      </c>
      <c r="H47" s="670"/>
      <c r="I47" s="677"/>
      <c r="J47" s="678"/>
      <c r="K47" s="678"/>
      <c r="L47" s="679"/>
      <c r="M47" s="686"/>
      <c r="N47" s="687"/>
      <c r="O47" s="688"/>
      <c r="P47" s="25" t="s">
        <v>73</v>
      </c>
      <c r="Q47" s="26"/>
      <c r="R47" s="26"/>
      <c r="S47" s="18"/>
      <c r="T47" s="57"/>
      <c r="U47" s="212">
        <f>IF(U45="","",VLOOKUP(U45,'【記載例】シフト記号表（勤務時間帯）'!$D$6:$Z$47,23,FALSE))</f>
        <v>6</v>
      </c>
      <c r="V47" s="213" t="str">
        <f>IF(V45="","",VLOOKUP(V45,'【記載例】シフト記号表（勤務時間帯）'!$D$6:$Z$47,23,FALSE))</f>
        <v>-</v>
      </c>
      <c r="W47" s="213" t="str">
        <f>IF(W45="","",VLOOKUP(W45,'【記載例】シフト記号表（勤務時間帯）'!$D$6:$Z$47,23,FALSE))</f>
        <v>-</v>
      </c>
      <c r="X47" s="213" t="str">
        <f>IF(X45="","",VLOOKUP(X45,'【記載例】シフト記号表（勤務時間帯）'!$D$6:$Z$47,23,FALSE))</f>
        <v/>
      </c>
      <c r="Y47" s="213" t="str">
        <f>IF(Y45="","",VLOOKUP(Y45,'【記載例】シフト記号表（勤務時間帯）'!$D$6:$Z$47,23,FALSE))</f>
        <v/>
      </c>
      <c r="Z47" s="213" t="str">
        <f>IF(Z45="","",VLOOKUP(Z45,'【記載例】シフト記号表（勤務時間帯）'!$D$6:$Z$47,23,FALSE))</f>
        <v>-</v>
      </c>
      <c r="AA47" s="214">
        <f>IF(AA45="","",VLOOKUP(AA45,'【記載例】シフト記号表（勤務時間帯）'!$D$6:$Z$47,23,FALSE))</f>
        <v>3.9999999999999991</v>
      </c>
      <c r="AB47" s="212">
        <f>IF(AB45="","",VLOOKUP(AB45,'【記載例】シフト記号表（勤務時間帯）'!$D$6:$Z$47,23,FALSE))</f>
        <v>6</v>
      </c>
      <c r="AC47" s="213" t="str">
        <f>IF(AC45="","",VLOOKUP(AC45,'【記載例】シフト記号表（勤務時間帯）'!$D$6:$Z$47,23,FALSE))</f>
        <v/>
      </c>
      <c r="AD47" s="213" t="str">
        <f>IF(AD45="","",VLOOKUP(AD45,'【記載例】シフト記号表（勤務時間帯）'!$D$6:$Z$47,23,FALSE))</f>
        <v/>
      </c>
      <c r="AE47" s="213" t="str">
        <f>IF(AE45="","",VLOOKUP(AE45,'【記載例】シフト記号表（勤務時間帯）'!$D$6:$Z$47,23,FALSE))</f>
        <v>-</v>
      </c>
      <c r="AF47" s="213" t="str">
        <f>IF(AF45="","",VLOOKUP(AF45,'【記載例】シフト記号表（勤務時間帯）'!$D$6:$Z$47,23,FALSE))</f>
        <v>-</v>
      </c>
      <c r="AG47" s="213" t="str">
        <f>IF(AG45="","",VLOOKUP(AG45,'【記載例】シフト記号表（勤務時間帯）'!$D$6:$Z$47,23,FALSE))</f>
        <v>-</v>
      </c>
      <c r="AH47" s="214">
        <f>IF(AH45="","",VLOOKUP(AH45,'【記載例】シフト記号表（勤務時間帯）'!$D$6:$Z$47,23,FALSE))</f>
        <v>3.9999999999999991</v>
      </c>
      <c r="AI47" s="212">
        <f>IF(AI45="","",VLOOKUP(AI45,'【記載例】シフト記号表（勤務時間帯）'!$D$6:$Z$47,23,FALSE))</f>
        <v>6</v>
      </c>
      <c r="AJ47" s="213" t="str">
        <f>IF(AJ45="","",VLOOKUP(AJ45,'【記載例】シフト記号表（勤務時間帯）'!$D$6:$Z$47,23,FALSE))</f>
        <v>-</v>
      </c>
      <c r="AK47" s="213" t="str">
        <f>IF(AK45="","",VLOOKUP(AK45,'【記載例】シフト記号表（勤務時間帯）'!$D$6:$Z$47,23,FALSE))</f>
        <v/>
      </c>
      <c r="AL47" s="213" t="str">
        <f>IF(AL45="","",VLOOKUP(AL45,'【記載例】シフト記号表（勤務時間帯）'!$D$6:$Z$47,23,FALSE))</f>
        <v>-</v>
      </c>
      <c r="AM47" s="213">
        <f>IF(AM45="","",VLOOKUP(AM45,'【記載例】シフト記号表（勤務時間帯）'!$D$6:$Z$47,23,FALSE))</f>
        <v>3.9999999999999991</v>
      </c>
      <c r="AN47" s="213">
        <f>IF(AN45="","",VLOOKUP(AN45,'【記載例】シフト記号表（勤務時間帯）'!$D$6:$Z$47,23,FALSE))</f>
        <v>6</v>
      </c>
      <c r="AO47" s="214" t="str">
        <f>IF(AO45="","",VLOOKUP(AO45,'【記載例】シフト記号表（勤務時間帯）'!$D$6:$Z$47,23,FALSE))</f>
        <v/>
      </c>
      <c r="AP47" s="212" t="str">
        <f>IF(AP45="","",VLOOKUP(AP45,'【記載例】シフト記号表（勤務時間帯）'!$D$6:$Z$47,23,FALSE))</f>
        <v/>
      </c>
      <c r="AQ47" s="213">
        <f>IF(AQ45="","",VLOOKUP(AQ45,'【記載例】シフト記号表（勤務時間帯）'!$D$6:$Z$47,23,FALSE))</f>
        <v>3.9999999999999991</v>
      </c>
      <c r="AR47" s="213">
        <f>IF(AR45="","",VLOOKUP(AR45,'【記載例】シフト記号表（勤務時間帯）'!$D$6:$Z$47,23,FALSE))</f>
        <v>6</v>
      </c>
      <c r="AS47" s="213" t="str">
        <f>IF(AS45="","",VLOOKUP(AS45,'【記載例】シフト記号表（勤務時間帯）'!$D$6:$Z$47,23,FALSE))</f>
        <v/>
      </c>
      <c r="AT47" s="213" t="str">
        <f>IF(AT45="","",VLOOKUP(AT45,'【記載例】シフト記号表（勤務時間帯）'!$D$6:$Z$47,23,FALSE))</f>
        <v>-</v>
      </c>
      <c r="AU47" s="213" t="str">
        <f>IF(AU45="","",VLOOKUP(AU45,'【記載例】シフト記号表（勤務時間帯）'!$D$6:$Z$47,23,FALSE))</f>
        <v>-</v>
      </c>
      <c r="AV47" s="214">
        <f>IF(AV45="","",VLOOKUP(AV45,'【記載例】シフト記号表（勤務時間帯）'!$D$6:$Z$47,23,FALSE))</f>
        <v>3.9999999999999991</v>
      </c>
      <c r="AW47" s="212" t="str">
        <f>IF(AW45="","",VLOOKUP(AW45,'【記載例】シフト記号表（勤務時間帯）'!$D$6:$Z$47,23,FALSE))</f>
        <v/>
      </c>
      <c r="AX47" s="213" t="str">
        <f>IF(AX45="","",VLOOKUP(AX45,'【記載例】シフト記号表（勤務時間帯）'!$D$6:$Z$47,23,FALSE))</f>
        <v/>
      </c>
      <c r="AY47" s="213" t="str">
        <f>IF(AY45="","",VLOOKUP(AY45,'【記載例】シフト記号表（勤務時間帯）'!$D$6:$Z$47,23,FALSE))</f>
        <v/>
      </c>
      <c r="AZ47" s="716">
        <f>IF($BC$3="４週",SUM(U47:AV47),IF($BC$3="暦月",SUM(U47:AY47),""))</f>
        <v>50</v>
      </c>
      <c r="BA47" s="717"/>
      <c r="BB47" s="718">
        <f>IF($BC$3="４週",AZ47/4,IF($BC$3="暦月",(AZ47/($BC$8/7)),""))</f>
        <v>12.5</v>
      </c>
      <c r="BC47" s="717"/>
      <c r="BD47" s="710"/>
      <c r="BE47" s="711"/>
      <c r="BF47" s="711"/>
      <c r="BG47" s="711"/>
      <c r="BH47" s="712"/>
    </row>
    <row r="48" spans="2:60" ht="20.25" customHeight="1">
      <c r="B48" s="129"/>
      <c r="C48" s="659" t="s">
        <v>85</v>
      </c>
      <c r="D48" s="660"/>
      <c r="E48" s="661"/>
      <c r="F48" s="124"/>
      <c r="G48" s="126"/>
      <c r="H48" s="723" t="s">
        <v>120</v>
      </c>
      <c r="I48" s="671" t="s">
        <v>19</v>
      </c>
      <c r="J48" s="672"/>
      <c r="K48" s="672"/>
      <c r="L48" s="673"/>
      <c r="M48" s="680" t="s">
        <v>129</v>
      </c>
      <c r="N48" s="681"/>
      <c r="O48" s="682"/>
      <c r="P48" s="21" t="s">
        <v>18</v>
      </c>
      <c r="Q48" s="28"/>
      <c r="R48" s="28"/>
      <c r="S48" s="16"/>
      <c r="T48" s="58"/>
      <c r="U48" s="215"/>
      <c r="V48" s="216"/>
      <c r="W48" s="216"/>
      <c r="X48" s="216" t="s">
        <v>208</v>
      </c>
      <c r="Y48" s="216" t="s">
        <v>212</v>
      </c>
      <c r="Z48" s="216"/>
      <c r="AA48" s="217"/>
      <c r="AB48" s="215"/>
      <c r="AC48" s="216"/>
      <c r="AD48" s="216"/>
      <c r="AE48" s="216" t="s">
        <v>151</v>
      </c>
      <c r="AF48" s="216" t="s">
        <v>212</v>
      </c>
      <c r="AG48" s="216"/>
      <c r="AH48" s="217"/>
      <c r="AI48" s="215"/>
      <c r="AJ48" s="216"/>
      <c r="AK48" s="216"/>
      <c r="AL48" s="216" t="s">
        <v>151</v>
      </c>
      <c r="AM48" s="216" t="s">
        <v>212</v>
      </c>
      <c r="AN48" s="216"/>
      <c r="AO48" s="217"/>
      <c r="AP48" s="215"/>
      <c r="AQ48" s="216"/>
      <c r="AR48" s="216"/>
      <c r="AS48" s="216" t="s">
        <v>208</v>
      </c>
      <c r="AT48" s="216" t="s">
        <v>212</v>
      </c>
      <c r="AU48" s="216"/>
      <c r="AV48" s="217"/>
      <c r="AW48" s="215"/>
      <c r="AX48" s="216"/>
      <c r="AY48" s="216"/>
      <c r="AZ48" s="689"/>
      <c r="BA48" s="690"/>
      <c r="BB48" s="703"/>
      <c r="BC48" s="690"/>
      <c r="BD48" s="704"/>
      <c r="BE48" s="705"/>
      <c r="BF48" s="705"/>
      <c r="BG48" s="705"/>
      <c r="BH48" s="706"/>
    </row>
    <row r="49" spans="2:60" ht="20.25" customHeight="1">
      <c r="B49" s="125">
        <f>B46+1</f>
        <v>10</v>
      </c>
      <c r="C49" s="662"/>
      <c r="D49" s="663"/>
      <c r="E49" s="664"/>
      <c r="F49" s="124" t="str">
        <f>C48</f>
        <v>介護従業者</v>
      </c>
      <c r="G49" s="126"/>
      <c r="H49" s="669"/>
      <c r="I49" s="674"/>
      <c r="J49" s="675"/>
      <c r="K49" s="675"/>
      <c r="L49" s="676"/>
      <c r="M49" s="683"/>
      <c r="N49" s="684"/>
      <c r="O49" s="685"/>
      <c r="P49" s="23" t="s">
        <v>72</v>
      </c>
      <c r="Q49" s="24"/>
      <c r="R49" s="24"/>
      <c r="S49" s="19"/>
      <c r="T49" s="53"/>
      <c r="U49" s="209" t="str">
        <f>IF(U48="","",VLOOKUP(U48,'【記載例】シフト記号表（勤務時間帯）'!$D$6:$X$47,21,FALSE))</f>
        <v/>
      </c>
      <c r="V49" s="210" t="str">
        <f>IF(V48="","",VLOOKUP(V48,'【記載例】シフト記号表（勤務時間帯）'!$D$6:$X$47,21,FALSE))</f>
        <v/>
      </c>
      <c r="W49" s="210" t="str">
        <f>IF(W48="","",VLOOKUP(W48,'【記載例】シフト記号表（勤務時間帯）'!$D$6:$X$47,21,FALSE))</f>
        <v/>
      </c>
      <c r="X49" s="210">
        <f>IF(X48="","",VLOOKUP(X48,'【記載例】シフト記号表（勤務時間帯）'!$D$6:$X$47,21,FALSE))</f>
        <v>7.9999999999999982</v>
      </c>
      <c r="Y49" s="210">
        <f>IF(Y48="","",VLOOKUP(Y48,'【記載例】シフト記号表（勤務時間帯）'!$D$6:$X$47,21,FALSE))</f>
        <v>5.9999999999999982</v>
      </c>
      <c r="Z49" s="210" t="str">
        <f>IF(Z48="","",VLOOKUP(Z48,'【記載例】シフト記号表（勤務時間帯）'!$D$6:$X$47,21,FALSE))</f>
        <v/>
      </c>
      <c r="AA49" s="211" t="str">
        <f>IF(AA48="","",VLOOKUP(AA48,'【記載例】シフト記号表（勤務時間帯）'!$D$6:$X$47,21,FALSE))</f>
        <v/>
      </c>
      <c r="AB49" s="209" t="str">
        <f>IF(AB48="","",VLOOKUP(AB48,'【記載例】シフト記号表（勤務時間帯）'!$D$6:$X$47,21,FALSE))</f>
        <v/>
      </c>
      <c r="AC49" s="210" t="str">
        <f>IF(AC48="","",VLOOKUP(AC48,'【記載例】シフト記号表（勤務時間帯）'!$D$6:$X$47,21,FALSE))</f>
        <v/>
      </c>
      <c r="AD49" s="210" t="str">
        <f>IF(AD48="","",VLOOKUP(AD48,'【記載例】シフト記号表（勤務時間帯）'!$D$6:$X$47,21,FALSE))</f>
        <v/>
      </c>
      <c r="AE49" s="210">
        <f>IF(AE48="","",VLOOKUP(AE48,'【記載例】シフト記号表（勤務時間帯）'!$D$6:$X$47,21,FALSE))</f>
        <v>7.9999999999999982</v>
      </c>
      <c r="AF49" s="210">
        <f>IF(AF48="","",VLOOKUP(AF48,'【記載例】シフト記号表（勤務時間帯）'!$D$6:$X$47,21,FALSE))</f>
        <v>5.9999999999999982</v>
      </c>
      <c r="AG49" s="210" t="str">
        <f>IF(AG48="","",VLOOKUP(AG48,'【記載例】シフト記号表（勤務時間帯）'!$D$6:$X$47,21,FALSE))</f>
        <v/>
      </c>
      <c r="AH49" s="211" t="str">
        <f>IF(AH48="","",VLOOKUP(AH48,'【記載例】シフト記号表（勤務時間帯）'!$D$6:$X$47,21,FALSE))</f>
        <v/>
      </c>
      <c r="AI49" s="209" t="str">
        <f>IF(AI48="","",VLOOKUP(AI48,'【記載例】シフト記号表（勤務時間帯）'!$D$6:$X$47,21,FALSE))</f>
        <v/>
      </c>
      <c r="AJ49" s="210" t="str">
        <f>IF(AJ48="","",VLOOKUP(AJ48,'【記載例】シフト記号表（勤務時間帯）'!$D$6:$X$47,21,FALSE))</f>
        <v/>
      </c>
      <c r="AK49" s="210" t="str">
        <f>IF(AK48="","",VLOOKUP(AK48,'【記載例】シフト記号表（勤務時間帯）'!$D$6:$X$47,21,FALSE))</f>
        <v/>
      </c>
      <c r="AL49" s="210">
        <f>IF(AL48="","",VLOOKUP(AL48,'【記載例】シフト記号表（勤務時間帯）'!$D$6:$X$47,21,FALSE))</f>
        <v>7.9999999999999982</v>
      </c>
      <c r="AM49" s="210">
        <f>IF(AM48="","",VLOOKUP(AM48,'【記載例】シフト記号表（勤務時間帯）'!$D$6:$X$47,21,FALSE))</f>
        <v>5.9999999999999982</v>
      </c>
      <c r="AN49" s="210" t="str">
        <f>IF(AN48="","",VLOOKUP(AN48,'【記載例】シフト記号表（勤務時間帯）'!$D$6:$X$47,21,FALSE))</f>
        <v/>
      </c>
      <c r="AO49" s="211" t="str">
        <f>IF(AO48="","",VLOOKUP(AO48,'【記載例】シフト記号表（勤務時間帯）'!$D$6:$X$47,21,FALSE))</f>
        <v/>
      </c>
      <c r="AP49" s="209" t="str">
        <f>IF(AP48="","",VLOOKUP(AP48,'【記載例】シフト記号表（勤務時間帯）'!$D$6:$X$47,21,FALSE))</f>
        <v/>
      </c>
      <c r="AQ49" s="210" t="str">
        <f>IF(AQ48="","",VLOOKUP(AQ48,'【記載例】シフト記号表（勤務時間帯）'!$D$6:$X$47,21,FALSE))</f>
        <v/>
      </c>
      <c r="AR49" s="210" t="str">
        <f>IF(AR48="","",VLOOKUP(AR48,'【記載例】シフト記号表（勤務時間帯）'!$D$6:$X$47,21,FALSE))</f>
        <v/>
      </c>
      <c r="AS49" s="210">
        <f>IF(AS48="","",VLOOKUP(AS48,'【記載例】シフト記号表（勤務時間帯）'!$D$6:$X$47,21,FALSE))</f>
        <v>7.9999999999999982</v>
      </c>
      <c r="AT49" s="210">
        <f>IF(AT48="","",VLOOKUP(AT48,'【記載例】シフト記号表（勤務時間帯）'!$D$6:$X$47,21,FALSE))</f>
        <v>5.9999999999999982</v>
      </c>
      <c r="AU49" s="210" t="str">
        <f>IF(AU48="","",VLOOKUP(AU48,'【記載例】シフト記号表（勤務時間帯）'!$D$6:$X$47,21,FALSE))</f>
        <v/>
      </c>
      <c r="AV49" s="211" t="str">
        <f>IF(AV48="","",VLOOKUP(AV48,'【記載例】シフト記号表（勤務時間帯）'!$D$6:$X$47,21,FALSE))</f>
        <v/>
      </c>
      <c r="AW49" s="209" t="str">
        <f>IF(AW48="","",VLOOKUP(AW48,'【記載例】シフト記号表（勤務時間帯）'!$D$6:$X$47,21,FALSE))</f>
        <v/>
      </c>
      <c r="AX49" s="210" t="str">
        <f>IF(AX48="","",VLOOKUP(AX48,'【記載例】シフト記号表（勤務時間帯）'!$D$6:$X$47,21,FALSE))</f>
        <v/>
      </c>
      <c r="AY49" s="210" t="str">
        <f>IF(AY48="","",VLOOKUP(AY48,'【記載例】シフト記号表（勤務時間帯）'!$D$6:$X$47,21,FALSE))</f>
        <v/>
      </c>
      <c r="AZ49" s="713">
        <f>IF($BC$3="４週",SUM(U49:AV49),IF($BC$3="暦月",SUM(U49:AY49),""))</f>
        <v>55.999999999999993</v>
      </c>
      <c r="BA49" s="714"/>
      <c r="BB49" s="715">
        <f>IF($BC$3="４週",AZ49/4,IF($BC$3="暦月",(AZ49/($BC$8/7)),""))</f>
        <v>13.999999999999998</v>
      </c>
      <c r="BC49" s="714"/>
      <c r="BD49" s="707"/>
      <c r="BE49" s="708"/>
      <c r="BF49" s="708"/>
      <c r="BG49" s="708"/>
      <c r="BH49" s="709"/>
    </row>
    <row r="50" spans="2:60" ht="20.25" customHeight="1">
      <c r="B50" s="127"/>
      <c r="C50" s="665"/>
      <c r="D50" s="666"/>
      <c r="E50" s="667"/>
      <c r="F50" s="170"/>
      <c r="G50" s="128" t="str">
        <f>C48</f>
        <v>介護従業者</v>
      </c>
      <c r="H50" s="670"/>
      <c r="I50" s="677"/>
      <c r="J50" s="678"/>
      <c r="K50" s="678"/>
      <c r="L50" s="679"/>
      <c r="M50" s="686"/>
      <c r="N50" s="687"/>
      <c r="O50" s="688"/>
      <c r="P50" s="41" t="s">
        <v>73</v>
      </c>
      <c r="Q50" s="42"/>
      <c r="R50" s="42"/>
      <c r="S50" s="43"/>
      <c r="T50" s="59"/>
      <c r="U50" s="212" t="str">
        <f>IF(U48="","",VLOOKUP(U48,'【記載例】シフト記号表（勤務時間帯）'!$D$6:$Z$47,23,FALSE))</f>
        <v/>
      </c>
      <c r="V50" s="213" t="str">
        <f>IF(V48="","",VLOOKUP(V48,'【記載例】シフト記号表（勤務時間帯）'!$D$6:$Z$47,23,FALSE))</f>
        <v/>
      </c>
      <c r="W50" s="213" t="str">
        <f>IF(W48="","",VLOOKUP(W48,'【記載例】シフト記号表（勤務時間帯）'!$D$6:$Z$47,23,FALSE))</f>
        <v/>
      </c>
      <c r="X50" s="213" t="str">
        <f>IF(X48="","",VLOOKUP(X48,'【記載例】シフト記号表（勤務時間帯）'!$D$6:$Z$47,23,FALSE))</f>
        <v>-</v>
      </c>
      <c r="Y50" s="213" t="str">
        <f>IF(Y48="","",VLOOKUP(Y48,'【記載例】シフト記号表（勤務時間帯）'!$D$6:$Z$47,23,FALSE))</f>
        <v>-</v>
      </c>
      <c r="Z50" s="213" t="str">
        <f>IF(Z48="","",VLOOKUP(Z48,'【記載例】シフト記号表（勤務時間帯）'!$D$6:$Z$47,23,FALSE))</f>
        <v/>
      </c>
      <c r="AA50" s="214" t="str">
        <f>IF(AA48="","",VLOOKUP(AA48,'【記載例】シフト記号表（勤務時間帯）'!$D$6:$Z$47,23,FALSE))</f>
        <v/>
      </c>
      <c r="AB50" s="212" t="str">
        <f>IF(AB48="","",VLOOKUP(AB48,'【記載例】シフト記号表（勤務時間帯）'!$D$6:$Z$47,23,FALSE))</f>
        <v/>
      </c>
      <c r="AC50" s="213" t="str">
        <f>IF(AC48="","",VLOOKUP(AC48,'【記載例】シフト記号表（勤務時間帯）'!$D$6:$Z$47,23,FALSE))</f>
        <v/>
      </c>
      <c r="AD50" s="213" t="str">
        <f>IF(AD48="","",VLOOKUP(AD48,'【記載例】シフト記号表（勤務時間帯）'!$D$6:$Z$47,23,FALSE))</f>
        <v/>
      </c>
      <c r="AE50" s="213" t="str">
        <f>IF(AE48="","",VLOOKUP(AE48,'【記載例】シフト記号表（勤務時間帯）'!$D$6:$Z$47,23,FALSE))</f>
        <v>-</v>
      </c>
      <c r="AF50" s="213" t="str">
        <f>IF(AF48="","",VLOOKUP(AF48,'【記載例】シフト記号表（勤務時間帯）'!$D$6:$Z$47,23,FALSE))</f>
        <v>-</v>
      </c>
      <c r="AG50" s="213" t="str">
        <f>IF(AG48="","",VLOOKUP(AG48,'【記載例】シフト記号表（勤務時間帯）'!$D$6:$Z$47,23,FALSE))</f>
        <v/>
      </c>
      <c r="AH50" s="214" t="str">
        <f>IF(AH48="","",VLOOKUP(AH48,'【記載例】シフト記号表（勤務時間帯）'!$D$6:$Z$47,23,FALSE))</f>
        <v/>
      </c>
      <c r="AI50" s="212" t="str">
        <f>IF(AI48="","",VLOOKUP(AI48,'【記載例】シフト記号表（勤務時間帯）'!$D$6:$Z$47,23,FALSE))</f>
        <v/>
      </c>
      <c r="AJ50" s="213" t="str">
        <f>IF(AJ48="","",VLOOKUP(AJ48,'【記載例】シフト記号表（勤務時間帯）'!$D$6:$Z$47,23,FALSE))</f>
        <v/>
      </c>
      <c r="AK50" s="213" t="str">
        <f>IF(AK48="","",VLOOKUP(AK48,'【記載例】シフト記号表（勤務時間帯）'!$D$6:$Z$47,23,FALSE))</f>
        <v/>
      </c>
      <c r="AL50" s="213" t="str">
        <f>IF(AL48="","",VLOOKUP(AL48,'【記載例】シフト記号表（勤務時間帯）'!$D$6:$Z$47,23,FALSE))</f>
        <v>-</v>
      </c>
      <c r="AM50" s="213" t="str">
        <f>IF(AM48="","",VLOOKUP(AM48,'【記載例】シフト記号表（勤務時間帯）'!$D$6:$Z$47,23,FALSE))</f>
        <v>-</v>
      </c>
      <c r="AN50" s="213" t="str">
        <f>IF(AN48="","",VLOOKUP(AN48,'【記載例】シフト記号表（勤務時間帯）'!$D$6:$Z$47,23,FALSE))</f>
        <v/>
      </c>
      <c r="AO50" s="214" t="str">
        <f>IF(AO48="","",VLOOKUP(AO48,'【記載例】シフト記号表（勤務時間帯）'!$D$6:$Z$47,23,FALSE))</f>
        <v/>
      </c>
      <c r="AP50" s="212" t="str">
        <f>IF(AP48="","",VLOOKUP(AP48,'【記載例】シフト記号表（勤務時間帯）'!$D$6:$Z$47,23,FALSE))</f>
        <v/>
      </c>
      <c r="AQ50" s="213" t="str">
        <f>IF(AQ48="","",VLOOKUP(AQ48,'【記載例】シフト記号表（勤務時間帯）'!$D$6:$Z$47,23,FALSE))</f>
        <v/>
      </c>
      <c r="AR50" s="213" t="str">
        <f>IF(AR48="","",VLOOKUP(AR48,'【記載例】シフト記号表（勤務時間帯）'!$D$6:$Z$47,23,FALSE))</f>
        <v/>
      </c>
      <c r="AS50" s="213" t="str">
        <f>IF(AS48="","",VLOOKUP(AS48,'【記載例】シフト記号表（勤務時間帯）'!$D$6:$Z$47,23,FALSE))</f>
        <v>-</v>
      </c>
      <c r="AT50" s="213" t="str">
        <f>IF(AT48="","",VLOOKUP(AT48,'【記載例】シフト記号表（勤務時間帯）'!$D$6:$Z$47,23,FALSE))</f>
        <v>-</v>
      </c>
      <c r="AU50" s="213" t="str">
        <f>IF(AU48="","",VLOOKUP(AU48,'【記載例】シフト記号表（勤務時間帯）'!$D$6:$Z$47,23,FALSE))</f>
        <v/>
      </c>
      <c r="AV50" s="214" t="str">
        <f>IF(AV48="","",VLOOKUP(AV48,'【記載例】シフト記号表（勤務時間帯）'!$D$6:$Z$47,23,FALSE))</f>
        <v/>
      </c>
      <c r="AW50" s="212" t="str">
        <f>IF(AW48="","",VLOOKUP(AW48,'【記載例】シフト記号表（勤務時間帯）'!$D$6:$Z$47,23,FALSE))</f>
        <v/>
      </c>
      <c r="AX50" s="213" t="str">
        <f>IF(AX48="","",VLOOKUP(AX48,'【記載例】シフト記号表（勤務時間帯）'!$D$6:$Z$47,23,FALSE))</f>
        <v/>
      </c>
      <c r="AY50" s="213" t="str">
        <f>IF(AY48="","",VLOOKUP(AY48,'【記載例】シフト記号表（勤務時間帯）'!$D$6:$Z$47,23,FALSE))</f>
        <v/>
      </c>
      <c r="AZ50" s="716">
        <f>IF($BC$3="４週",SUM(U50:AV50),IF($BC$3="暦月",SUM(U50:AY50),""))</f>
        <v>0</v>
      </c>
      <c r="BA50" s="717"/>
      <c r="BB50" s="718">
        <f>IF($BC$3="４週",AZ50/4,IF($BC$3="暦月",(AZ50/($BC$8/7)),""))</f>
        <v>0</v>
      </c>
      <c r="BC50" s="717"/>
      <c r="BD50" s="710"/>
      <c r="BE50" s="711"/>
      <c r="BF50" s="711"/>
      <c r="BG50" s="711"/>
      <c r="BH50" s="712"/>
    </row>
    <row r="51" spans="2:60" ht="20.25" customHeight="1">
      <c r="B51" s="129"/>
      <c r="C51" s="659" t="s">
        <v>85</v>
      </c>
      <c r="D51" s="660"/>
      <c r="E51" s="661"/>
      <c r="F51" s="124"/>
      <c r="G51" s="126"/>
      <c r="H51" s="723" t="s">
        <v>120</v>
      </c>
      <c r="I51" s="671" t="s">
        <v>19</v>
      </c>
      <c r="J51" s="672"/>
      <c r="K51" s="672"/>
      <c r="L51" s="673"/>
      <c r="M51" s="680" t="s">
        <v>130</v>
      </c>
      <c r="N51" s="681"/>
      <c r="O51" s="682"/>
      <c r="P51" s="21" t="s">
        <v>18</v>
      </c>
      <c r="Q51" s="28"/>
      <c r="R51" s="28"/>
      <c r="S51" s="16"/>
      <c r="T51" s="58"/>
      <c r="U51" s="215"/>
      <c r="V51" s="216"/>
      <c r="W51" s="216"/>
      <c r="X51" s="216" t="s">
        <v>212</v>
      </c>
      <c r="Y51" s="216"/>
      <c r="Z51" s="216"/>
      <c r="AA51" s="217" t="s">
        <v>157</v>
      </c>
      <c r="AB51" s="215"/>
      <c r="AC51" s="216"/>
      <c r="AD51" s="216"/>
      <c r="AE51" s="216" t="s">
        <v>157</v>
      </c>
      <c r="AF51" s="216"/>
      <c r="AG51" s="216"/>
      <c r="AH51" s="217" t="s">
        <v>157</v>
      </c>
      <c r="AI51" s="215"/>
      <c r="AJ51" s="216"/>
      <c r="AK51" s="216"/>
      <c r="AL51" s="216" t="s">
        <v>157</v>
      </c>
      <c r="AM51" s="216"/>
      <c r="AN51" s="216"/>
      <c r="AO51" s="217" t="s">
        <v>157</v>
      </c>
      <c r="AP51" s="215"/>
      <c r="AQ51" s="216"/>
      <c r="AR51" s="216"/>
      <c r="AS51" s="216" t="s">
        <v>157</v>
      </c>
      <c r="AT51" s="216"/>
      <c r="AU51" s="216"/>
      <c r="AV51" s="217" t="s">
        <v>157</v>
      </c>
      <c r="AW51" s="215"/>
      <c r="AX51" s="216"/>
      <c r="AY51" s="216"/>
      <c r="AZ51" s="689"/>
      <c r="BA51" s="690"/>
      <c r="BB51" s="703"/>
      <c r="BC51" s="690"/>
      <c r="BD51" s="704"/>
      <c r="BE51" s="705"/>
      <c r="BF51" s="705"/>
      <c r="BG51" s="705"/>
      <c r="BH51" s="706"/>
    </row>
    <row r="52" spans="2:60" ht="20.25" customHeight="1">
      <c r="B52" s="125">
        <f>B49+1</f>
        <v>11</v>
      </c>
      <c r="C52" s="662"/>
      <c r="D52" s="663"/>
      <c r="E52" s="664"/>
      <c r="F52" s="124" t="str">
        <f>C51</f>
        <v>介護従業者</v>
      </c>
      <c r="G52" s="126"/>
      <c r="H52" s="669"/>
      <c r="I52" s="674"/>
      <c r="J52" s="675"/>
      <c r="K52" s="675"/>
      <c r="L52" s="676"/>
      <c r="M52" s="683"/>
      <c r="N52" s="684"/>
      <c r="O52" s="685"/>
      <c r="P52" s="23" t="s">
        <v>72</v>
      </c>
      <c r="Q52" s="24"/>
      <c r="R52" s="24"/>
      <c r="S52" s="19"/>
      <c r="T52" s="53"/>
      <c r="U52" s="209" t="str">
        <f>IF(U51="","",VLOOKUP(U51,'【記載例】シフト記号表（勤務時間帯）'!$D$6:$X$47,21,FALSE))</f>
        <v/>
      </c>
      <c r="V52" s="210" t="str">
        <f>IF(V51="","",VLOOKUP(V51,'【記載例】シフト記号表（勤務時間帯）'!$D$6:$X$47,21,FALSE))</f>
        <v/>
      </c>
      <c r="W52" s="210" t="str">
        <f>IF(W51="","",VLOOKUP(W51,'【記載例】シフト記号表（勤務時間帯）'!$D$6:$X$47,21,FALSE))</f>
        <v/>
      </c>
      <c r="X52" s="210">
        <f>IF(X51="","",VLOOKUP(X51,'【記載例】シフト記号表（勤務時間帯）'!$D$6:$X$47,21,FALSE))</f>
        <v>5.9999999999999982</v>
      </c>
      <c r="Y52" s="210" t="str">
        <f>IF(Y51="","",VLOOKUP(Y51,'【記載例】シフト記号表（勤務時間帯）'!$D$6:$X$47,21,FALSE))</f>
        <v/>
      </c>
      <c r="Z52" s="210" t="str">
        <f>IF(Z51="","",VLOOKUP(Z51,'【記載例】シフト記号表（勤務時間帯）'!$D$6:$X$47,21,FALSE))</f>
        <v/>
      </c>
      <c r="AA52" s="211">
        <f>IF(AA51="","",VLOOKUP(AA51,'【記載例】シフト記号表（勤務時間帯）'!$D$6:$X$47,21,FALSE))</f>
        <v>5.9999999999999982</v>
      </c>
      <c r="AB52" s="209" t="str">
        <f>IF(AB51="","",VLOOKUP(AB51,'【記載例】シフト記号表（勤務時間帯）'!$D$6:$X$47,21,FALSE))</f>
        <v/>
      </c>
      <c r="AC52" s="210" t="str">
        <f>IF(AC51="","",VLOOKUP(AC51,'【記載例】シフト記号表（勤務時間帯）'!$D$6:$X$47,21,FALSE))</f>
        <v/>
      </c>
      <c r="AD52" s="210" t="str">
        <f>IF(AD51="","",VLOOKUP(AD51,'【記載例】シフト記号表（勤務時間帯）'!$D$6:$X$47,21,FALSE))</f>
        <v/>
      </c>
      <c r="AE52" s="210">
        <f>IF(AE51="","",VLOOKUP(AE51,'【記載例】シフト記号表（勤務時間帯）'!$D$6:$X$47,21,FALSE))</f>
        <v>5.9999999999999982</v>
      </c>
      <c r="AF52" s="210" t="str">
        <f>IF(AF51="","",VLOOKUP(AF51,'【記載例】シフト記号表（勤務時間帯）'!$D$6:$X$47,21,FALSE))</f>
        <v/>
      </c>
      <c r="AG52" s="210" t="str">
        <f>IF(AG51="","",VLOOKUP(AG51,'【記載例】シフト記号表（勤務時間帯）'!$D$6:$X$47,21,FALSE))</f>
        <v/>
      </c>
      <c r="AH52" s="211">
        <f>IF(AH51="","",VLOOKUP(AH51,'【記載例】シフト記号表（勤務時間帯）'!$D$6:$X$47,21,FALSE))</f>
        <v>5.9999999999999982</v>
      </c>
      <c r="AI52" s="209" t="str">
        <f>IF(AI51="","",VLOOKUP(AI51,'【記載例】シフト記号表（勤務時間帯）'!$D$6:$X$47,21,FALSE))</f>
        <v/>
      </c>
      <c r="AJ52" s="210" t="str">
        <f>IF(AJ51="","",VLOOKUP(AJ51,'【記載例】シフト記号表（勤務時間帯）'!$D$6:$X$47,21,FALSE))</f>
        <v/>
      </c>
      <c r="AK52" s="210" t="str">
        <f>IF(AK51="","",VLOOKUP(AK51,'【記載例】シフト記号表（勤務時間帯）'!$D$6:$X$47,21,FALSE))</f>
        <v/>
      </c>
      <c r="AL52" s="210">
        <f>IF(AL51="","",VLOOKUP(AL51,'【記載例】シフト記号表（勤務時間帯）'!$D$6:$X$47,21,FALSE))</f>
        <v>5.9999999999999982</v>
      </c>
      <c r="AM52" s="210" t="str">
        <f>IF(AM51="","",VLOOKUP(AM51,'【記載例】シフト記号表（勤務時間帯）'!$D$6:$X$47,21,FALSE))</f>
        <v/>
      </c>
      <c r="AN52" s="210" t="str">
        <f>IF(AN51="","",VLOOKUP(AN51,'【記載例】シフト記号表（勤務時間帯）'!$D$6:$X$47,21,FALSE))</f>
        <v/>
      </c>
      <c r="AO52" s="211">
        <f>IF(AO51="","",VLOOKUP(AO51,'【記載例】シフト記号表（勤務時間帯）'!$D$6:$X$47,21,FALSE))</f>
        <v>5.9999999999999982</v>
      </c>
      <c r="AP52" s="209" t="str">
        <f>IF(AP51="","",VLOOKUP(AP51,'【記載例】シフト記号表（勤務時間帯）'!$D$6:$X$47,21,FALSE))</f>
        <v/>
      </c>
      <c r="AQ52" s="210" t="str">
        <f>IF(AQ51="","",VLOOKUP(AQ51,'【記載例】シフト記号表（勤務時間帯）'!$D$6:$X$47,21,FALSE))</f>
        <v/>
      </c>
      <c r="AR52" s="210" t="str">
        <f>IF(AR51="","",VLOOKUP(AR51,'【記載例】シフト記号表（勤務時間帯）'!$D$6:$X$47,21,FALSE))</f>
        <v/>
      </c>
      <c r="AS52" s="210">
        <f>IF(AS51="","",VLOOKUP(AS51,'【記載例】シフト記号表（勤務時間帯）'!$D$6:$X$47,21,FALSE))</f>
        <v>5.9999999999999982</v>
      </c>
      <c r="AT52" s="210" t="str">
        <f>IF(AT51="","",VLOOKUP(AT51,'【記載例】シフト記号表（勤務時間帯）'!$D$6:$X$47,21,FALSE))</f>
        <v/>
      </c>
      <c r="AU52" s="210" t="str">
        <f>IF(AU51="","",VLOOKUP(AU51,'【記載例】シフト記号表（勤務時間帯）'!$D$6:$X$47,21,FALSE))</f>
        <v/>
      </c>
      <c r="AV52" s="211">
        <f>IF(AV51="","",VLOOKUP(AV51,'【記載例】シフト記号表（勤務時間帯）'!$D$6:$X$47,21,FALSE))</f>
        <v>5.9999999999999982</v>
      </c>
      <c r="AW52" s="209" t="str">
        <f>IF(AW51="","",VLOOKUP(AW51,'【記載例】シフト記号表（勤務時間帯）'!$D$6:$X$47,21,FALSE))</f>
        <v/>
      </c>
      <c r="AX52" s="210" t="str">
        <f>IF(AX51="","",VLOOKUP(AX51,'【記載例】シフト記号表（勤務時間帯）'!$D$6:$X$47,21,FALSE))</f>
        <v/>
      </c>
      <c r="AY52" s="210" t="str">
        <f>IF(AY51="","",VLOOKUP(AY51,'【記載例】シフト記号表（勤務時間帯）'!$D$6:$X$47,21,FALSE))</f>
        <v/>
      </c>
      <c r="AZ52" s="713">
        <f>IF($BC$3="４週",SUM(U52:AV52),IF($BC$3="暦月",SUM(U52:AY52),""))</f>
        <v>47.999999999999993</v>
      </c>
      <c r="BA52" s="714"/>
      <c r="BB52" s="715">
        <f>IF($BC$3="４週",AZ52/4,IF($BC$3="暦月",(AZ52/($BC$8/7)),""))</f>
        <v>11.999999999999998</v>
      </c>
      <c r="BC52" s="714"/>
      <c r="BD52" s="707"/>
      <c r="BE52" s="708"/>
      <c r="BF52" s="708"/>
      <c r="BG52" s="708"/>
      <c r="BH52" s="709"/>
    </row>
    <row r="53" spans="2:60" ht="20.25" customHeight="1">
      <c r="B53" s="127"/>
      <c r="C53" s="665"/>
      <c r="D53" s="666"/>
      <c r="E53" s="667"/>
      <c r="F53" s="170"/>
      <c r="G53" s="128" t="str">
        <f>C51</f>
        <v>介護従業者</v>
      </c>
      <c r="H53" s="670"/>
      <c r="I53" s="677"/>
      <c r="J53" s="678"/>
      <c r="K53" s="678"/>
      <c r="L53" s="679"/>
      <c r="M53" s="686"/>
      <c r="N53" s="687"/>
      <c r="O53" s="688"/>
      <c r="P53" s="41" t="s">
        <v>73</v>
      </c>
      <c r="Q53" s="42"/>
      <c r="R53" s="42"/>
      <c r="S53" s="43"/>
      <c r="T53" s="59"/>
      <c r="U53" s="212" t="str">
        <f>IF(U51="","",VLOOKUP(U51,'【記載例】シフト記号表（勤務時間帯）'!$D$6:$Z$47,23,FALSE))</f>
        <v/>
      </c>
      <c r="V53" s="213" t="str">
        <f>IF(V51="","",VLOOKUP(V51,'【記載例】シフト記号表（勤務時間帯）'!$D$6:$Z$47,23,FALSE))</f>
        <v/>
      </c>
      <c r="W53" s="213" t="str">
        <f>IF(W51="","",VLOOKUP(W51,'【記載例】シフト記号表（勤務時間帯）'!$D$6:$Z$47,23,FALSE))</f>
        <v/>
      </c>
      <c r="X53" s="213" t="str">
        <f>IF(X51="","",VLOOKUP(X51,'【記載例】シフト記号表（勤務時間帯）'!$D$6:$Z$47,23,FALSE))</f>
        <v>-</v>
      </c>
      <c r="Y53" s="213" t="str">
        <f>IF(Y51="","",VLOOKUP(Y51,'【記載例】シフト記号表（勤務時間帯）'!$D$6:$Z$47,23,FALSE))</f>
        <v/>
      </c>
      <c r="Z53" s="213" t="str">
        <f>IF(Z51="","",VLOOKUP(Z51,'【記載例】シフト記号表（勤務時間帯）'!$D$6:$Z$47,23,FALSE))</f>
        <v/>
      </c>
      <c r="AA53" s="214" t="str">
        <f>IF(AA51="","",VLOOKUP(AA51,'【記載例】シフト記号表（勤務時間帯）'!$D$6:$Z$47,23,FALSE))</f>
        <v>-</v>
      </c>
      <c r="AB53" s="212" t="str">
        <f>IF(AB51="","",VLOOKUP(AB51,'【記載例】シフト記号表（勤務時間帯）'!$D$6:$Z$47,23,FALSE))</f>
        <v/>
      </c>
      <c r="AC53" s="213" t="str">
        <f>IF(AC51="","",VLOOKUP(AC51,'【記載例】シフト記号表（勤務時間帯）'!$D$6:$Z$47,23,FALSE))</f>
        <v/>
      </c>
      <c r="AD53" s="213" t="str">
        <f>IF(AD51="","",VLOOKUP(AD51,'【記載例】シフト記号表（勤務時間帯）'!$D$6:$Z$47,23,FALSE))</f>
        <v/>
      </c>
      <c r="AE53" s="213" t="str">
        <f>IF(AE51="","",VLOOKUP(AE51,'【記載例】シフト記号表（勤務時間帯）'!$D$6:$Z$47,23,FALSE))</f>
        <v>-</v>
      </c>
      <c r="AF53" s="213" t="str">
        <f>IF(AF51="","",VLOOKUP(AF51,'【記載例】シフト記号表（勤務時間帯）'!$D$6:$Z$47,23,FALSE))</f>
        <v/>
      </c>
      <c r="AG53" s="213" t="str">
        <f>IF(AG51="","",VLOOKUP(AG51,'【記載例】シフト記号表（勤務時間帯）'!$D$6:$Z$47,23,FALSE))</f>
        <v/>
      </c>
      <c r="AH53" s="214" t="str">
        <f>IF(AH51="","",VLOOKUP(AH51,'【記載例】シフト記号表（勤務時間帯）'!$D$6:$Z$47,23,FALSE))</f>
        <v>-</v>
      </c>
      <c r="AI53" s="212" t="str">
        <f>IF(AI51="","",VLOOKUP(AI51,'【記載例】シフト記号表（勤務時間帯）'!$D$6:$Z$47,23,FALSE))</f>
        <v/>
      </c>
      <c r="AJ53" s="213" t="str">
        <f>IF(AJ51="","",VLOOKUP(AJ51,'【記載例】シフト記号表（勤務時間帯）'!$D$6:$Z$47,23,FALSE))</f>
        <v/>
      </c>
      <c r="AK53" s="213" t="str">
        <f>IF(AK51="","",VLOOKUP(AK51,'【記載例】シフト記号表（勤務時間帯）'!$D$6:$Z$47,23,FALSE))</f>
        <v/>
      </c>
      <c r="AL53" s="213" t="str">
        <f>IF(AL51="","",VLOOKUP(AL51,'【記載例】シフト記号表（勤務時間帯）'!$D$6:$Z$47,23,FALSE))</f>
        <v>-</v>
      </c>
      <c r="AM53" s="213" t="str">
        <f>IF(AM51="","",VLOOKUP(AM51,'【記載例】シフト記号表（勤務時間帯）'!$D$6:$Z$47,23,FALSE))</f>
        <v/>
      </c>
      <c r="AN53" s="213" t="str">
        <f>IF(AN51="","",VLOOKUP(AN51,'【記載例】シフト記号表（勤務時間帯）'!$D$6:$Z$47,23,FALSE))</f>
        <v/>
      </c>
      <c r="AO53" s="214" t="str">
        <f>IF(AO51="","",VLOOKUP(AO51,'【記載例】シフト記号表（勤務時間帯）'!$D$6:$Z$47,23,FALSE))</f>
        <v>-</v>
      </c>
      <c r="AP53" s="212" t="str">
        <f>IF(AP51="","",VLOOKUP(AP51,'【記載例】シフト記号表（勤務時間帯）'!$D$6:$Z$47,23,FALSE))</f>
        <v/>
      </c>
      <c r="AQ53" s="213" t="str">
        <f>IF(AQ51="","",VLOOKUP(AQ51,'【記載例】シフト記号表（勤務時間帯）'!$D$6:$Z$47,23,FALSE))</f>
        <v/>
      </c>
      <c r="AR53" s="213" t="str">
        <f>IF(AR51="","",VLOOKUP(AR51,'【記載例】シフト記号表（勤務時間帯）'!$D$6:$Z$47,23,FALSE))</f>
        <v/>
      </c>
      <c r="AS53" s="213" t="str">
        <f>IF(AS51="","",VLOOKUP(AS51,'【記載例】シフト記号表（勤務時間帯）'!$D$6:$Z$47,23,FALSE))</f>
        <v>-</v>
      </c>
      <c r="AT53" s="213" t="str">
        <f>IF(AT51="","",VLOOKUP(AT51,'【記載例】シフト記号表（勤務時間帯）'!$D$6:$Z$47,23,FALSE))</f>
        <v/>
      </c>
      <c r="AU53" s="213" t="str">
        <f>IF(AU51="","",VLOOKUP(AU51,'【記載例】シフト記号表（勤務時間帯）'!$D$6:$Z$47,23,FALSE))</f>
        <v/>
      </c>
      <c r="AV53" s="214" t="str">
        <f>IF(AV51="","",VLOOKUP(AV51,'【記載例】シフト記号表（勤務時間帯）'!$D$6:$Z$47,23,FALSE))</f>
        <v>-</v>
      </c>
      <c r="AW53" s="212" t="str">
        <f>IF(AW51="","",VLOOKUP(AW51,'【記載例】シフト記号表（勤務時間帯）'!$D$6:$Z$47,23,FALSE))</f>
        <v/>
      </c>
      <c r="AX53" s="213" t="str">
        <f>IF(AX51="","",VLOOKUP(AX51,'【記載例】シフト記号表（勤務時間帯）'!$D$6:$Z$47,23,FALSE))</f>
        <v/>
      </c>
      <c r="AY53" s="213" t="str">
        <f>IF(AY51="","",VLOOKUP(AY51,'【記載例】シフト記号表（勤務時間帯）'!$D$6:$Z$47,23,FALSE))</f>
        <v/>
      </c>
      <c r="AZ53" s="716">
        <f>IF($BC$3="４週",SUM(U53:AV53),IF($BC$3="暦月",SUM(U53:AY53),""))</f>
        <v>0</v>
      </c>
      <c r="BA53" s="717"/>
      <c r="BB53" s="718">
        <f>IF($BC$3="４週",AZ53/4,IF($BC$3="暦月",(AZ53/($BC$8/7)),""))</f>
        <v>0</v>
      </c>
      <c r="BC53" s="717"/>
      <c r="BD53" s="710"/>
      <c r="BE53" s="711"/>
      <c r="BF53" s="711"/>
      <c r="BG53" s="711"/>
      <c r="BH53" s="712"/>
    </row>
    <row r="54" spans="2:60" ht="20.25" customHeight="1">
      <c r="B54" s="129"/>
      <c r="C54" s="659" t="s">
        <v>85</v>
      </c>
      <c r="D54" s="660"/>
      <c r="E54" s="661"/>
      <c r="F54" s="124"/>
      <c r="G54" s="126"/>
      <c r="H54" s="723" t="s">
        <v>120</v>
      </c>
      <c r="I54" s="671" t="s">
        <v>106</v>
      </c>
      <c r="J54" s="672"/>
      <c r="K54" s="672"/>
      <c r="L54" s="673"/>
      <c r="M54" s="680" t="s">
        <v>131</v>
      </c>
      <c r="N54" s="681"/>
      <c r="O54" s="682"/>
      <c r="P54" s="21" t="s">
        <v>18</v>
      </c>
      <c r="Q54" s="28"/>
      <c r="R54" s="28"/>
      <c r="S54" s="16"/>
      <c r="T54" s="58"/>
      <c r="U54" s="215"/>
      <c r="V54" s="216" t="s">
        <v>151</v>
      </c>
      <c r="W54" s="216"/>
      <c r="X54" s="216"/>
      <c r="Y54" s="216" t="s">
        <v>208</v>
      </c>
      <c r="Z54" s="216"/>
      <c r="AA54" s="217"/>
      <c r="AB54" s="215"/>
      <c r="AC54" s="216" t="s">
        <v>151</v>
      </c>
      <c r="AD54" s="216"/>
      <c r="AE54" s="216"/>
      <c r="AF54" s="216" t="s">
        <v>208</v>
      </c>
      <c r="AG54" s="216"/>
      <c r="AH54" s="217"/>
      <c r="AI54" s="215"/>
      <c r="AJ54" s="216" t="s">
        <v>151</v>
      </c>
      <c r="AK54" s="216"/>
      <c r="AL54" s="216"/>
      <c r="AM54" s="216" t="s">
        <v>151</v>
      </c>
      <c r="AN54" s="216"/>
      <c r="AO54" s="217"/>
      <c r="AP54" s="215"/>
      <c r="AQ54" s="216" t="s">
        <v>208</v>
      </c>
      <c r="AR54" s="216"/>
      <c r="AS54" s="216"/>
      <c r="AT54" s="216" t="s">
        <v>208</v>
      </c>
      <c r="AU54" s="216"/>
      <c r="AV54" s="217"/>
      <c r="AW54" s="215"/>
      <c r="AX54" s="216"/>
      <c r="AY54" s="216"/>
      <c r="AZ54" s="689"/>
      <c r="BA54" s="690"/>
      <c r="BB54" s="703"/>
      <c r="BC54" s="690"/>
      <c r="BD54" s="704"/>
      <c r="BE54" s="705"/>
      <c r="BF54" s="705"/>
      <c r="BG54" s="705"/>
      <c r="BH54" s="706"/>
    </row>
    <row r="55" spans="2:60" ht="20.25" customHeight="1">
      <c r="B55" s="125">
        <f>B52+1</f>
        <v>12</v>
      </c>
      <c r="C55" s="662"/>
      <c r="D55" s="663"/>
      <c r="E55" s="664"/>
      <c r="F55" s="124" t="str">
        <f>C54</f>
        <v>介護従業者</v>
      </c>
      <c r="G55" s="126"/>
      <c r="H55" s="669"/>
      <c r="I55" s="674"/>
      <c r="J55" s="675"/>
      <c r="K55" s="675"/>
      <c r="L55" s="676"/>
      <c r="M55" s="683"/>
      <c r="N55" s="684"/>
      <c r="O55" s="685"/>
      <c r="P55" s="23" t="s">
        <v>72</v>
      </c>
      <c r="Q55" s="24"/>
      <c r="R55" s="24"/>
      <c r="S55" s="19"/>
      <c r="T55" s="53"/>
      <c r="U55" s="209" t="str">
        <f>IF(U54="","",VLOOKUP(U54,'【記載例】シフト記号表（勤務時間帯）'!$D$6:$X$47,21,FALSE))</f>
        <v/>
      </c>
      <c r="V55" s="210">
        <f>IF(V54="","",VLOOKUP(V54,'【記載例】シフト記号表（勤務時間帯）'!$D$6:$X$47,21,FALSE))</f>
        <v>7.9999999999999982</v>
      </c>
      <c r="W55" s="210" t="str">
        <f>IF(W54="","",VLOOKUP(W54,'【記載例】シフト記号表（勤務時間帯）'!$D$6:$X$47,21,FALSE))</f>
        <v/>
      </c>
      <c r="X55" s="210" t="str">
        <f>IF(X54="","",VLOOKUP(X54,'【記載例】シフト記号表（勤務時間帯）'!$D$6:$X$47,21,FALSE))</f>
        <v/>
      </c>
      <c r="Y55" s="210">
        <f>IF(Y54="","",VLOOKUP(Y54,'【記載例】シフト記号表（勤務時間帯）'!$D$6:$X$47,21,FALSE))</f>
        <v>7.9999999999999982</v>
      </c>
      <c r="Z55" s="210" t="str">
        <f>IF(Z54="","",VLOOKUP(Z54,'【記載例】シフト記号表（勤務時間帯）'!$D$6:$X$47,21,FALSE))</f>
        <v/>
      </c>
      <c r="AA55" s="211" t="str">
        <f>IF(AA54="","",VLOOKUP(AA54,'【記載例】シフト記号表（勤務時間帯）'!$D$6:$X$47,21,FALSE))</f>
        <v/>
      </c>
      <c r="AB55" s="209" t="str">
        <f>IF(AB54="","",VLOOKUP(AB54,'【記載例】シフト記号表（勤務時間帯）'!$D$6:$X$47,21,FALSE))</f>
        <v/>
      </c>
      <c r="AC55" s="210">
        <f>IF(AC54="","",VLOOKUP(AC54,'【記載例】シフト記号表（勤務時間帯）'!$D$6:$X$47,21,FALSE))</f>
        <v>7.9999999999999982</v>
      </c>
      <c r="AD55" s="210" t="str">
        <f>IF(AD54="","",VLOOKUP(AD54,'【記載例】シフト記号表（勤務時間帯）'!$D$6:$X$47,21,FALSE))</f>
        <v/>
      </c>
      <c r="AE55" s="210" t="str">
        <f>IF(AE54="","",VLOOKUP(AE54,'【記載例】シフト記号表（勤務時間帯）'!$D$6:$X$47,21,FALSE))</f>
        <v/>
      </c>
      <c r="AF55" s="210">
        <f>IF(AF54="","",VLOOKUP(AF54,'【記載例】シフト記号表（勤務時間帯）'!$D$6:$X$47,21,FALSE))</f>
        <v>7.9999999999999982</v>
      </c>
      <c r="AG55" s="210" t="str">
        <f>IF(AG54="","",VLOOKUP(AG54,'【記載例】シフト記号表（勤務時間帯）'!$D$6:$X$47,21,FALSE))</f>
        <v/>
      </c>
      <c r="AH55" s="211" t="str">
        <f>IF(AH54="","",VLOOKUP(AH54,'【記載例】シフト記号表（勤務時間帯）'!$D$6:$X$47,21,FALSE))</f>
        <v/>
      </c>
      <c r="AI55" s="209" t="str">
        <f>IF(AI54="","",VLOOKUP(AI54,'【記載例】シフト記号表（勤務時間帯）'!$D$6:$X$47,21,FALSE))</f>
        <v/>
      </c>
      <c r="AJ55" s="210">
        <f>IF(AJ54="","",VLOOKUP(AJ54,'【記載例】シフト記号表（勤務時間帯）'!$D$6:$X$47,21,FALSE))</f>
        <v>7.9999999999999982</v>
      </c>
      <c r="AK55" s="210" t="str">
        <f>IF(AK54="","",VLOOKUP(AK54,'【記載例】シフト記号表（勤務時間帯）'!$D$6:$X$47,21,FALSE))</f>
        <v/>
      </c>
      <c r="AL55" s="210" t="str">
        <f>IF(AL54="","",VLOOKUP(AL54,'【記載例】シフト記号表（勤務時間帯）'!$D$6:$X$47,21,FALSE))</f>
        <v/>
      </c>
      <c r="AM55" s="210">
        <f>IF(AM54="","",VLOOKUP(AM54,'【記載例】シフト記号表（勤務時間帯）'!$D$6:$X$47,21,FALSE))</f>
        <v>7.9999999999999982</v>
      </c>
      <c r="AN55" s="210" t="str">
        <f>IF(AN54="","",VLOOKUP(AN54,'【記載例】シフト記号表（勤務時間帯）'!$D$6:$X$47,21,FALSE))</f>
        <v/>
      </c>
      <c r="AO55" s="211" t="str">
        <f>IF(AO54="","",VLOOKUP(AO54,'【記載例】シフト記号表（勤務時間帯）'!$D$6:$X$47,21,FALSE))</f>
        <v/>
      </c>
      <c r="AP55" s="209" t="str">
        <f>IF(AP54="","",VLOOKUP(AP54,'【記載例】シフト記号表（勤務時間帯）'!$D$6:$X$47,21,FALSE))</f>
        <v/>
      </c>
      <c r="AQ55" s="210">
        <f>IF(AQ54="","",VLOOKUP(AQ54,'【記載例】シフト記号表（勤務時間帯）'!$D$6:$X$47,21,FALSE))</f>
        <v>7.9999999999999982</v>
      </c>
      <c r="AR55" s="210" t="str">
        <f>IF(AR54="","",VLOOKUP(AR54,'【記載例】シフト記号表（勤務時間帯）'!$D$6:$X$47,21,FALSE))</f>
        <v/>
      </c>
      <c r="AS55" s="210" t="str">
        <f>IF(AS54="","",VLOOKUP(AS54,'【記載例】シフト記号表（勤務時間帯）'!$D$6:$X$47,21,FALSE))</f>
        <v/>
      </c>
      <c r="AT55" s="210">
        <f>IF(AT54="","",VLOOKUP(AT54,'【記載例】シフト記号表（勤務時間帯）'!$D$6:$X$47,21,FALSE))</f>
        <v>7.9999999999999982</v>
      </c>
      <c r="AU55" s="210" t="str">
        <f>IF(AU54="","",VLOOKUP(AU54,'【記載例】シフト記号表（勤務時間帯）'!$D$6:$X$47,21,FALSE))</f>
        <v/>
      </c>
      <c r="AV55" s="211" t="str">
        <f>IF(AV54="","",VLOOKUP(AV54,'【記載例】シフト記号表（勤務時間帯）'!$D$6:$X$47,21,FALSE))</f>
        <v/>
      </c>
      <c r="AW55" s="209" t="str">
        <f>IF(AW54="","",VLOOKUP(AW54,'【記載例】シフト記号表（勤務時間帯）'!$D$6:$X$47,21,FALSE))</f>
        <v/>
      </c>
      <c r="AX55" s="210" t="str">
        <f>IF(AX54="","",VLOOKUP(AX54,'【記載例】シフト記号表（勤務時間帯）'!$D$6:$X$47,21,FALSE))</f>
        <v/>
      </c>
      <c r="AY55" s="210" t="str">
        <f>IF(AY54="","",VLOOKUP(AY54,'【記載例】シフト記号表（勤務時間帯）'!$D$6:$X$47,21,FALSE))</f>
        <v/>
      </c>
      <c r="AZ55" s="713">
        <f>IF($BC$3="４週",SUM(U55:AV55),IF($BC$3="暦月",SUM(U55:AY55),""))</f>
        <v>63.999999999999993</v>
      </c>
      <c r="BA55" s="714"/>
      <c r="BB55" s="715">
        <f>IF($BC$3="４週",AZ55/4,IF($BC$3="暦月",(AZ55/($BC$8/7)),""))</f>
        <v>15.999999999999998</v>
      </c>
      <c r="BC55" s="714"/>
      <c r="BD55" s="707"/>
      <c r="BE55" s="708"/>
      <c r="BF55" s="708"/>
      <c r="BG55" s="708"/>
      <c r="BH55" s="709"/>
    </row>
    <row r="56" spans="2:60" ht="20.25" customHeight="1">
      <c r="B56" s="127"/>
      <c r="C56" s="665"/>
      <c r="D56" s="666"/>
      <c r="E56" s="667"/>
      <c r="F56" s="170"/>
      <c r="G56" s="128" t="str">
        <f>C54</f>
        <v>介護従業者</v>
      </c>
      <c r="H56" s="670"/>
      <c r="I56" s="677"/>
      <c r="J56" s="678"/>
      <c r="K56" s="678"/>
      <c r="L56" s="679"/>
      <c r="M56" s="686"/>
      <c r="N56" s="687"/>
      <c r="O56" s="688"/>
      <c r="P56" s="41" t="s">
        <v>73</v>
      </c>
      <c r="Q56" s="42"/>
      <c r="R56" s="42"/>
      <c r="S56" s="43"/>
      <c r="T56" s="59"/>
      <c r="U56" s="212" t="str">
        <f>IF(U54="","",VLOOKUP(U54,'【記載例】シフト記号表（勤務時間帯）'!$D$6:$Z$47,23,FALSE))</f>
        <v/>
      </c>
      <c r="V56" s="213" t="str">
        <f>IF(V54="","",VLOOKUP(V54,'【記載例】シフト記号表（勤務時間帯）'!$D$6:$Z$47,23,FALSE))</f>
        <v>-</v>
      </c>
      <c r="W56" s="213" t="str">
        <f>IF(W54="","",VLOOKUP(W54,'【記載例】シフト記号表（勤務時間帯）'!$D$6:$Z$47,23,FALSE))</f>
        <v/>
      </c>
      <c r="X56" s="213" t="str">
        <f>IF(X54="","",VLOOKUP(X54,'【記載例】シフト記号表（勤務時間帯）'!$D$6:$Z$47,23,FALSE))</f>
        <v/>
      </c>
      <c r="Y56" s="213" t="str">
        <f>IF(Y54="","",VLOOKUP(Y54,'【記載例】シフト記号表（勤務時間帯）'!$D$6:$Z$47,23,FALSE))</f>
        <v>-</v>
      </c>
      <c r="Z56" s="213" t="str">
        <f>IF(Z54="","",VLOOKUP(Z54,'【記載例】シフト記号表（勤務時間帯）'!$D$6:$Z$47,23,FALSE))</f>
        <v/>
      </c>
      <c r="AA56" s="214" t="str">
        <f>IF(AA54="","",VLOOKUP(AA54,'【記載例】シフト記号表（勤務時間帯）'!$D$6:$Z$47,23,FALSE))</f>
        <v/>
      </c>
      <c r="AB56" s="212" t="str">
        <f>IF(AB54="","",VLOOKUP(AB54,'【記載例】シフト記号表（勤務時間帯）'!$D$6:$Z$47,23,FALSE))</f>
        <v/>
      </c>
      <c r="AC56" s="213" t="str">
        <f>IF(AC54="","",VLOOKUP(AC54,'【記載例】シフト記号表（勤務時間帯）'!$D$6:$Z$47,23,FALSE))</f>
        <v>-</v>
      </c>
      <c r="AD56" s="213" t="str">
        <f>IF(AD54="","",VLOOKUP(AD54,'【記載例】シフト記号表（勤務時間帯）'!$D$6:$Z$47,23,FALSE))</f>
        <v/>
      </c>
      <c r="AE56" s="213" t="str">
        <f>IF(AE54="","",VLOOKUP(AE54,'【記載例】シフト記号表（勤務時間帯）'!$D$6:$Z$47,23,FALSE))</f>
        <v/>
      </c>
      <c r="AF56" s="213" t="str">
        <f>IF(AF54="","",VLOOKUP(AF54,'【記載例】シフト記号表（勤務時間帯）'!$D$6:$Z$47,23,FALSE))</f>
        <v>-</v>
      </c>
      <c r="AG56" s="213" t="str">
        <f>IF(AG54="","",VLOOKUP(AG54,'【記載例】シフト記号表（勤務時間帯）'!$D$6:$Z$47,23,FALSE))</f>
        <v/>
      </c>
      <c r="AH56" s="214" t="str">
        <f>IF(AH54="","",VLOOKUP(AH54,'【記載例】シフト記号表（勤務時間帯）'!$D$6:$Z$47,23,FALSE))</f>
        <v/>
      </c>
      <c r="AI56" s="212" t="str">
        <f>IF(AI54="","",VLOOKUP(AI54,'【記載例】シフト記号表（勤務時間帯）'!$D$6:$Z$47,23,FALSE))</f>
        <v/>
      </c>
      <c r="AJ56" s="213" t="str">
        <f>IF(AJ54="","",VLOOKUP(AJ54,'【記載例】シフト記号表（勤務時間帯）'!$D$6:$Z$47,23,FALSE))</f>
        <v>-</v>
      </c>
      <c r="AK56" s="213" t="str">
        <f>IF(AK54="","",VLOOKUP(AK54,'【記載例】シフト記号表（勤務時間帯）'!$D$6:$Z$47,23,FALSE))</f>
        <v/>
      </c>
      <c r="AL56" s="213" t="str">
        <f>IF(AL54="","",VLOOKUP(AL54,'【記載例】シフト記号表（勤務時間帯）'!$D$6:$Z$47,23,FALSE))</f>
        <v/>
      </c>
      <c r="AM56" s="213" t="str">
        <f>IF(AM54="","",VLOOKUP(AM54,'【記載例】シフト記号表（勤務時間帯）'!$D$6:$Z$47,23,FALSE))</f>
        <v>-</v>
      </c>
      <c r="AN56" s="213" t="str">
        <f>IF(AN54="","",VLOOKUP(AN54,'【記載例】シフト記号表（勤務時間帯）'!$D$6:$Z$47,23,FALSE))</f>
        <v/>
      </c>
      <c r="AO56" s="214" t="str">
        <f>IF(AO54="","",VLOOKUP(AO54,'【記載例】シフト記号表（勤務時間帯）'!$D$6:$Z$47,23,FALSE))</f>
        <v/>
      </c>
      <c r="AP56" s="212" t="str">
        <f>IF(AP54="","",VLOOKUP(AP54,'【記載例】シフト記号表（勤務時間帯）'!$D$6:$Z$47,23,FALSE))</f>
        <v/>
      </c>
      <c r="AQ56" s="213" t="str">
        <f>IF(AQ54="","",VLOOKUP(AQ54,'【記載例】シフト記号表（勤務時間帯）'!$D$6:$Z$47,23,FALSE))</f>
        <v>-</v>
      </c>
      <c r="AR56" s="213" t="str">
        <f>IF(AR54="","",VLOOKUP(AR54,'【記載例】シフト記号表（勤務時間帯）'!$D$6:$Z$47,23,FALSE))</f>
        <v/>
      </c>
      <c r="AS56" s="213" t="str">
        <f>IF(AS54="","",VLOOKUP(AS54,'【記載例】シフト記号表（勤務時間帯）'!$D$6:$Z$47,23,FALSE))</f>
        <v/>
      </c>
      <c r="AT56" s="213" t="str">
        <f>IF(AT54="","",VLOOKUP(AT54,'【記載例】シフト記号表（勤務時間帯）'!$D$6:$Z$47,23,FALSE))</f>
        <v>-</v>
      </c>
      <c r="AU56" s="213" t="str">
        <f>IF(AU54="","",VLOOKUP(AU54,'【記載例】シフト記号表（勤務時間帯）'!$D$6:$Z$47,23,FALSE))</f>
        <v/>
      </c>
      <c r="AV56" s="214" t="str">
        <f>IF(AV54="","",VLOOKUP(AV54,'【記載例】シフト記号表（勤務時間帯）'!$D$6:$Z$47,23,FALSE))</f>
        <v/>
      </c>
      <c r="AW56" s="212" t="str">
        <f>IF(AW54="","",VLOOKUP(AW54,'【記載例】シフト記号表（勤務時間帯）'!$D$6:$Z$47,23,FALSE))</f>
        <v/>
      </c>
      <c r="AX56" s="213" t="str">
        <f>IF(AX54="","",VLOOKUP(AX54,'【記載例】シフト記号表（勤務時間帯）'!$D$6:$Z$47,23,FALSE))</f>
        <v/>
      </c>
      <c r="AY56" s="213" t="str">
        <f>IF(AY54="","",VLOOKUP(AY54,'【記載例】シフト記号表（勤務時間帯）'!$D$6:$Z$47,23,FALSE))</f>
        <v/>
      </c>
      <c r="AZ56" s="716">
        <f>IF($BC$3="４週",SUM(U56:AV56),IF($BC$3="暦月",SUM(U56:AY56),""))</f>
        <v>0</v>
      </c>
      <c r="BA56" s="717"/>
      <c r="BB56" s="718">
        <f>IF($BC$3="４週",AZ56/4,IF($BC$3="暦月",(AZ56/($BC$8/7)),""))</f>
        <v>0</v>
      </c>
      <c r="BC56" s="717"/>
      <c r="BD56" s="710"/>
      <c r="BE56" s="711"/>
      <c r="BF56" s="711"/>
      <c r="BG56" s="711"/>
      <c r="BH56" s="712"/>
    </row>
    <row r="57" spans="2:60" ht="20.25" customHeight="1">
      <c r="B57" s="129"/>
      <c r="C57" s="659" t="s">
        <v>85</v>
      </c>
      <c r="D57" s="660"/>
      <c r="E57" s="661"/>
      <c r="F57" s="124"/>
      <c r="G57" s="126"/>
      <c r="H57" s="723" t="s">
        <v>120</v>
      </c>
      <c r="I57" s="671" t="s">
        <v>106</v>
      </c>
      <c r="J57" s="672"/>
      <c r="K57" s="672"/>
      <c r="L57" s="673"/>
      <c r="M57" s="680" t="s">
        <v>132</v>
      </c>
      <c r="N57" s="681"/>
      <c r="O57" s="682"/>
      <c r="P57" s="21" t="s">
        <v>18</v>
      </c>
      <c r="Q57" s="28"/>
      <c r="R57" s="28"/>
      <c r="S57" s="16"/>
      <c r="T57" s="58"/>
      <c r="U57" s="215" t="s">
        <v>213</v>
      </c>
      <c r="V57" s="216"/>
      <c r="W57" s="216"/>
      <c r="X57" s="216"/>
      <c r="Y57" s="216"/>
      <c r="Z57" s="216" t="s">
        <v>156</v>
      </c>
      <c r="AA57" s="217"/>
      <c r="AB57" s="215" t="s">
        <v>213</v>
      </c>
      <c r="AC57" s="216"/>
      <c r="AD57" s="216"/>
      <c r="AE57" s="216"/>
      <c r="AF57" s="216"/>
      <c r="AG57" s="216" t="s">
        <v>156</v>
      </c>
      <c r="AH57" s="217"/>
      <c r="AI57" s="215" t="s">
        <v>213</v>
      </c>
      <c r="AJ57" s="216"/>
      <c r="AK57" s="216"/>
      <c r="AL57" s="216"/>
      <c r="AM57" s="216"/>
      <c r="AN57" s="216" t="s">
        <v>156</v>
      </c>
      <c r="AO57" s="217"/>
      <c r="AP57" s="215" t="s">
        <v>213</v>
      </c>
      <c r="AQ57" s="216"/>
      <c r="AR57" s="216"/>
      <c r="AS57" s="216"/>
      <c r="AT57" s="216"/>
      <c r="AU57" s="216" t="s">
        <v>156</v>
      </c>
      <c r="AV57" s="217"/>
      <c r="AW57" s="215"/>
      <c r="AX57" s="216"/>
      <c r="AY57" s="216"/>
      <c r="AZ57" s="689"/>
      <c r="BA57" s="690"/>
      <c r="BB57" s="703"/>
      <c r="BC57" s="690"/>
      <c r="BD57" s="704"/>
      <c r="BE57" s="705"/>
      <c r="BF57" s="705"/>
      <c r="BG57" s="705"/>
      <c r="BH57" s="706"/>
    </row>
    <row r="58" spans="2:60" ht="20.25" customHeight="1">
      <c r="B58" s="125">
        <f>B55+1</f>
        <v>13</v>
      </c>
      <c r="C58" s="662"/>
      <c r="D58" s="663"/>
      <c r="E58" s="664"/>
      <c r="F58" s="124" t="str">
        <f>C57</f>
        <v>介護従業者</v>
      </c>
      <c r="G58" s="126"/>
      <c r="H58" s="669"/>
      <c r="I58" s="674"/>
      <c r="J58" s="675"/>
      <c r="K58" s="675"/>
      <c r="L58" s="676"/>
      <c r="M58" s="683"/>
      <c r="N58" s="684"/>
      <c r="O58" s="685"/>
      <c r="P58" s="23" t="s">
        <v>72</v>
      </c>
      <c r="Q58" s="24"/>
      <c r="R58" s="24"/>
      <c r="S58" s="19"/>
      <c r="T58" s="53"/>
      <c r="U58" s="209">
        <f>IF(U57="","",VLOOKUP(U57,'【記載例】シフト記号表（勤務時間帯）'!$D$6:$X$47,21,FALSE))</f>
        <v>6</v>
      </c>
      <c r="V58" s="210" t="str">
        <f>IF(V57="","",VLOOKUP(V57,'【記載例】シフト記号表（勤務時間帯）'!$D$6:$X$47,21,FALSE))</f>
        <v/>
      </c>
      <c r="W58" s="210" t="str">
        <f>IF(W57="","",VLOOKUP(W57,'【記載例】シフト記号表（勤務時間帯）'!$D$6:$X$47,21,FALSE))</f>
        <v/>
      </c>
      <c r="X58" s="210" t="str">
        <f>IF(X57="","",VLOOKUP(X57,'【記載例】シフト記号表（勤務時間帯）'!$D$6:$X$47,21,FALSE))</f>
        <v/>
      </c>
      <c r="Y58" s="210" t="str">
        <f>IF(Y57="","",VLOOKUP(Y57,'【記載例】シフト記号表（勤務時間帯）'!$D$6:$X$47,21,FALSE))</f>
        <v/>
      </c>
      <c r="Z58" s="210">
        <f>IF(Z57="","",VLOOKUP(Z57,'【記載例】シフト記号表（勤務時間帯）'!$D$6:$X$47,21,FALSE))</f>
        <v>6</v>
      </c>
      <c r="AA58" s="211" t="str">
        <f>IF(AA57="","",VLOOKUP(AA57,'【記載例】シフト記号表（勤務時間帯）'!$D$6:$X$47,21,FALSE))</f>
        <v/>
      </c>
      <c r="AB58" s="209">
        <f>IF(AB57="","",VLOOKUP(AB57,'【記載例】シフト記号表（勤務時間帯）'!$D$6:$X$47,21,FALSE))</f>
        <v>6</v>
      </c>
      <c r="AC58" s="210" t="str">
        <f>IF(AC57="","",VLOOKUP(AC57,'【記載例】シフト記号表（勤務時間帯）'!$D$6:$X$47,21,FALSE))</f>
        <v/>
      </c>
      <c r="AD58" s="210" t="str">
        <f>IF(AD57="","",VLOOKUP(AD57,'【記載例】シフト記号表（勤務時間帯）'!$D$6:$X$47,21,FALSE))</f>
        <v/>
      </c>
      <c r="AE58" s="210" t="str">
        <f>IF(AE57="","",VLOOKUP(AE57,'【記載例】シフト記号表（勤務時間帯）'!$D$6:$X$47,21,FALSE))</f>
        <v/>
      </c>
      <c r="AF58" s="210" t="str">
        <f>IF(AF57="","",VLOOKUP(AF57,'【記載例】シフト記号表（勤務時間帯）'!$D$6:$X$47,21,FALSE))</f>
        <v/>
      </c>
      <c r="AG58" s="210">
        <f>IF(AG57="","",VLOOKUP(AG57,'【記載例】シフト記号表（勤務時間帯）'!$D$6:$X$47,21,FALSE))</f>
        <v>6</v>
      </c>
      <c r="AH58" s="211" t="str">
        <f>IF(AH57="","",VLOOKUP(AH57,'【記載例】シフト記号表（勤務時間帯）'!$D$6:$X$47,21,FALSE))</f>
        <v/>
      </c>
      <c r="AI58" s="209">
        <f>IF(AI57="","",VLOOKUP(AI57,'【記載例】シフト記号表（勤務時間帯）'!$D$6:$X$47,21,FALSE))</f>
        <v>6</v>
      </c>
      <c r="AJ58" s="210" t="str">
        <f>IF(AJ57="","",VLOOKUP(AJ57,'【記載例】シフト記号表（勤務時間帯）'!$D$6:$X$47,21,FALSE))</f>
        <v/>
      </c>
      <c r="AK58" s="210" t="str">
        <f>IF(AK57="","",VLOOKUP(AK57,'【記載例】シフト記号表（勤務時間帯）'!$D$6:$X$47,21,FALSE))</f>
        <v/>
      </c>
      <c r="AL58" s="210" t="str">
        <f>IF(AL57="","",VLOOKUP(AL57,'【記載例】シフト記号表（勤務時間帯）'!$D$6:$X$47,21,FALSE))</f>
        <v/>
      </c>
      <c r="AM58" s="210" t="str">
        <f>IF(AM57="","",VLOOKUP(AM57,'【記載例】シフト記号表（勤務時間帯）'!$D$6:$X$47,21,FALSE))</f>
        <v/>
      </c>
      <c r="AN58" s="210">
        <f>IF(AN57="","",VLOOKUP(AN57,'【記載例】シフト記号表（勤務時間帯）'!$D$6:$X$47,21,FALSE))</f>
        <v>6</v>
      </c>
      <c r="AO58" s="211" t="str">
        <f>IF(AO57="","",VLOOKUP(AO57,'【記載例】シフト記号表（勤務時間帯）'!$D$6:$X$47,21,FALSE))</f>
        <v/>
      </c>
      <c r="AP58" s="209">
        <f>IF(AP57="","",VLOOKUP(AP57,'【記載例】シフト記号表（勤務時間帯）'!$D$6:$X$47,21,FALSE))</f>
        <v>6</v>
      </c>
      <c r="AQ58" s="210" t="str">
        <f>IF(AQ57="","",VLOOKUP(AQ57,'【記載例】シフト記号表（勤務時間帯）'!$D$6:$X$47,21,FALSE))</f>
        <v/>
      </c>
      <c r="AR58" s="210" t="str">
        <f>IF(AR57="","",VLOOKUP(AR57,'【記載例】シフト記号表（勤務時間帯）'!$D$6:$X$47,21,FALSE))</f>
        <v/>
      </c>
      <c r="AS58" s="210" t="str">
        <f>IF(AS57="","",VLOOKUP(AS57,'【記載例】シフト記号表（勤務時間帯）'!$D$6:$X$47,21,FALSE))</f>
        <v/>
      </c>
      <c r="AT58" s="210" t="str">
        <f>IF(AT57="","",VLOOKUP(AT57,'【記載例】シフト記号表（勤務時間帯）'!$D$6:$X$47,21,FALSE))</f>
        <v/>
      </c>
      <c r="AU58" s="210">
        <f>IF(AU57="","",VLOOKUP(AU57,'【記載例】シフト記号表（勤務時間帯）'!$D$6:$X$47,21,FALSE))</f>
        <v>6</v>
      </c>
      <c r="AV58" s="211" t="str">
        <f>IF(AV57="","",VLOOKUP(AV57,'【記載例】シフト記号表（勤務時間帯）'!$D$6:$X$47,21,FALSE))</f>
        <v/>
      </c>
      <c r="AW58" s="209" t="str">
        <f>IF(AW57="","",VLOOKUP(AW57,'【記載例】シフト記号表（勤務時間帯）'!$D$6:$X$47,21,FALSE))</f>
        <v/>
      </c>
      <c r="AX58" s="210" t="str">
        <f>IF(AX57="","",VLOOKUP(AX57,'【記載例】シフト記号表（勤務時間帯）'!$D$6:$X$47,21,FALSE))</f>
        <v/>
      </c>
      <c r="AY58" s="210" t="str">
        <f>IF(AY57="","",VLOOKUP(AY57,'【記載例】シフト記号表（勤務時間帯）'!$D$6:$X$47,21,FALSE))</f>
        <v/>
      </c>
      <c r="AZ58" s="713">
        <f>IF($BC$3="４週",SUM(U58:AV58),IF($BC$3="暦月",SUM(U58:AY58),""))</f>
        <v>48</v>
      </c>
      <c r="BA58" s="714"/>
      <c r="BB58" s="715">
        <f>IF($BC$3="４週",AZ58/4,IF($BC$3="暦月",(AZ58/($BC$8/7)),""))</f>
        <v>12</v>
      </c>
      <c r="BC58" s="714"/>
      <c r="BD58" s="707"/>
      <c r="BE58" s="708"/>
      <c r="BF58" s="708"/>
      <c r="BG58" s="708"/>
      <c r="BH58" s="709"/>
    </row>
    <row r="59" spans="2:60" ht="20.25" customHeight="1">
      <c r="B59" s="127"/>
      <c r="C59" s="665"/>
      <c r="D59" s="666"/>
      <c r="E59" s="667"/>
      <c r="F59" s="170"/>
      <c r="G59" s="128" t="str">
        <f>C57</f>
        <v>介護従業者</v>
      </c>
      <c r="H59" s="670"/>
      <c r="I59" s="677"/>
      <c r="J59" s="678"/>
      <c r="K59" s="678"/>
      <c r="L59" s="679"/>
      <c r="M59" s="686"/>
      <c r="N59" s="687"/>
      <c r="O59" s="688"/>
      <c r="P59" s="41" t="s">
        <v>73</v>
      </c>
      <c r="Q59" s="42"/>
      <c r="R59" s="42"/>
      <c r="S59" s="43"/>
      <c r="T59" s="59"/>
      <c r="U59" s="212" t="str">
        <f>IF(U57="","",VLOOKUP(U57,'【記載例】シフト記号表（勤務時間帯）'!$D$6:$Z$47,23,FALSE))</f>
        <v>-</v>
      </c>
      <c r="V59" s="213" t="str">
        <f>IF(V57="","",VLOOKUP(V57,'【記載例】シフト記号表（勤務時間帯）'!$D$6:$Z$47,23,FALSE))</f>
        <v/>
      </c>
      <c r="W59" s="213" t="str">
        <f>IF(W57="","",VLOOKUP(W57,'【記載例】シフト記号表（勤務時間帯）'!$D$6:$Z$47,23,FALSE))</f>
        <v/>
      </c>
      <c r="X59" s="213" t="str">
        <f>IF(X57="","",VLOOKUP(X57,'【記載例】シフト記号表（勤務時間帯）'!$D$6:$Z$47,23,FALSE))</f>
        <v/>
      </c>
      <c r="Y59" s="213" t="str">
        <f>IF(Y57="","",VLOOKUP(Y57,'【記載例】シフト記号表（勤務時間帯）'!$D$6:$Z$47,23,FALSE))</f>
        <v/>
      </c>
      <c r="Z59" s="213" t="str">
        <f>IF(Z57="","",VLOOKUP(Z57,'【記載例】シフト記号表（勤務時間帯）'!$D$6:$Z$47,23,FALSE))</f>
        <v>-</v>
      </c>
      <c r="AA59" s="214" t="str">
        <f>IF(AA57="","",VLOOKUP(AA57,'【記載例】シフト記号表（勤務時間帯）'!$D$6:$Z$47,23,FALSE))</f>
        <v/>
      </c>
      <c r="AB59" s="212" t="str">
        <f>IF(AB57="","",VLOOKUP(AB57,'【記載例】シフト記号表（勤務時間帯）'!$D$6:$Z$47,23,FALSE))</f>
        <v>-</v>
      </c>
      <c r="AC59" s="213" t="str">
        <f>IF(AC57="","",VLOOKUP(AC57,'【記載例】シフト記号表（勤務時間帯）'!$D$6:$Z$47,23,FALSE))</f>
        <v/>
      </c>
      <c r="AD59" s="213" t="str">
        <f>IF(AD57="","",VLOOKUP(AD57,'【記載例】シフト記号表（勤務時間帯）'!$D$6:$Z$47,23,FALSE))</f>
        <v/>
      </c>
      <c r="AE59" s="213" t="str">
        <f>IF(AE57="","",VLOOKUP(AE57,'【記載例】シフト記号表（勤務時間帯）'!$D$6:$Z$47,23,FALSE))</f>
        <v/>
      </c>
      <c r="AF59" s="213" t="str">
        <f>IF(AF57="","",VLOOKUP(AF57,'【記載例】シフト記号表（勤務時間帯）'!$D$6:$Z$47,23,FALSE))</f>
        <v/>
      </c>
      <c r="AG59" s="213" t="str">
        <f>IF(AG57="","",VLOOKUP(AG57,'【記載例】シフト記号表（勤務時間帯）'!$D$6:$Z$47,23,FALSE))</f>
        <v>-</v>
      </c>
      <c r="AH59" s="214" t="str">
        <f>IF(AH57="","",VLOOKUP(AH57,'【記載例】シフト記号表（勤務時間帯）'!$D$6:$Z$47,23,FALSE))</f>
        <v/>
      </c>
      <c r="AI59" s="212" t="str">
        <f>IF(AI57="","",VLOOKUP(AI57,'【記載例】シフト記号表（勤務時間帯）'!$D$6:$Z$47,23,FALSE))</f>
        <v>-</v>
      </c>
      <c r="AJ59" s="213" t="str">
        <f>IF(AJ57="","",VLOOKUP(AJ57,'【記載例】シフト記号表（勤務時間帯）'!$D$6:$Z$47,23,FALSE))</f>
        <v/>
      </c>
      <c r="AK59" s="213" t="str">
        <f>IF(AK57="","",VLOOKUP(AK57,'【記載例】シフト記号表（勤務時間帯）'!$D$6:$Z$47,23,FALSE))</f>
        <v/>
      </c>
      <c r="AL59" s="213" t="str">
        <f>IF(AL57="","",VLOOKUP(AL57,'【記載例】シフト記号表（勤務時間帯）'!$D$6:$Z$47,23,FALSE))</f>
        <v/>
      </c>
      <c r="AM59" s="213" t="str">
        <f>IF(AM57="","",VLOOKUP(AM57,'【記載例】シフト記号表（勤務時間帯）'!$D$6:$Z$47,23,FALSE))</f>
        <v/>
      </c>
      <c r="AN59" s="213" t="str">
        <f>IF(AN57="","",VLOOKUP(AN57,'【記載例】シフト記号表（勤務時間帯）'!$D$6:$Z$47,23,FALSE))</f>
        <v>-</v>
      </c>
      <c r="AO59" s="214" t="str">
        <f>IF(AO57="","",VLOOKUP(AO57,'【記載例】シフト記号表（勤務時間帯）'!$D$6:$Z$47,23,FALSE))</f>
        <v/>
      </c>
      <c r="AP59" s="212" t="str">
        <f>IF(AP57="","",VLOOKUP(AP57,'【記載例】シフト記号表（勤務時間帯）'!$D$6:$Z$47,23,FALSE))</f>
        <v>-</v>
      </c>
      <c r="AQ59" s="213" t="str">
        <f>IF(AQ57="","",VLOOKUP(AQ57,'【記載例】シフト記号表（勤務時間帯）'!$D$6:$Z$47,23,FALSE))</f>
        <v/>
      </c>
      <c r="AR59" s="213" t="str">
        <f>IF(AR57="","",VLOOKUP(AR57,'【記載例】シフト記号表（勤務時間帯）'!$D$6:$Z$47,23,FALSE))</f>
        <v/>
      </c>
      <c r="AS59" s="213" t="str">
        <f>IF(AS57="","",VLOOKUP(AS57,'【記載例】シフト記号表（勤務時間帯）'!$D$6:$Z$47,23,FALSE))</f>
        <v/>
      </c>
      <c r="AT59" s="213" t="str">
        <f>IF(AT57="","",VLOOKUP(AT57,'【記載例】シフト記号表（勤務時間帯）'!$D$6:$Z$47,23,FALSE))</f>
        <v/>
      </c>
      <c r="AU59" s="213" t="str">
        <f>IF(AU57="","",VLOOKUP(AU57,'【記載例】シフト記号表（勤務時間帯）'!$D$6:$Z$47,23,FALSE))</f>
        <v>-</v>
      </c>
      <c r="AV59" s="214" t="str">
        <f>IF(AV57="","",VLOOKUP(AV57,'【記載例】シフト記号表（勤務時間帯）'!$D$6:$Z$47,23,FALSE))</f>
        <v/>
      </c>
      <c r="AW59" s="212" t="str">
        <f>IF(AW57="","",VLOOKUP(AW57,'【記載例】シフト記号表（勤務時間帯）'!$D$6:$Z$47,23,FALSE))</f>
        <v/>
      </c>
      <c r="AX59" s="213" t="str">
        <f>IF(AX57="","",VLOOKUP(AX57,'【記載例】シフト記号表（勤務時間帯）'!$D$6:$Z$47,23,FALSE))</f>
        <v/>
      </c>
      <c r="AY59" s="213" t="str">
        <f>IF(AY57="","",VLOOKUP(AY57,'【記載例】シフト記号表（勤務時間帯）'!$D$6:$Z$47,23,FALSE))</f>
        <v/>
      </c>
      <c r="AZ59" s="716">
        <f>IF($BC$3="４週",SUM(U59:AV59),IF($BC$3="暦月",SUM(U59:AY59),""))</f>
        <v>0</v>
      </c>
      <c r="BA59" s="717"/>
      <c r="BB59" s="718">
        <f>IF($BC$3="４週",AZ59/4,IF($BC$3="暦月",(AZ59/($BC$8/7)),""))</f>
        <v>0</v>
      </c>
      <c r="BC59" s="717"/>
      <c r="BD59" s="710"/>
      <c r="BE59" s="711"/>
      <c r="BF59" s="711"/>
      <c r="BG59" s="711"/>
      <c r="BH59" s="712"/>
    </row>
    <row r="60" spans="2:60" ht="20.25" customHeight="1">
      <c r="B60" s="129"/>
      <c r="C60" s="659" t="s">
        <v>85</v>
      </c>
      <c r="D60" s="660"/>
      <c r="E60" s="661"/>
      <c r="F60" s="124"/>
      <c r="G60" s="126"/>
      <c r="H60" s="723" t="s">
        <v>120</v>
      </c>
      <c r="I60" s="671" t="s">
        <v>106</v>
      </c>
      <c r="J60" s="672"/>
      <c r="K60" s="672"/>
      <c r="L60" s="673"/>
      <c r="M60" s="680" t="s">
        <v>133</v>
      </c>
      <c r="N60" s="681"/>
      <c r="O60" s="682"/>
      <c r="P60" s="21" t="s">
        <v>18</v>
      </c>
      <c r="Q60" s="28"/>
      <c r="R60" s="28"/>
      <c r="S60" s="16"/>
      <c r="T60" s="58"/>
      <c r="U60" s="215" t="s">
        <v>159</v>
      </c>
      <c r="V60" s="216" t="s">
        <v>159</v>
      </c>
      <c r="W60" s="216" t="s">
        <v>214</v>
      </c>
      <c r="X60" s="216"/>
      <c r="Y60" s="216"/>
      <c r="Z60" s="216"/>
      <c r="AA60" s="217" t="s">
        <v>159</v>
      </c>
      <c r="AB60" s="215" t="s">
        <v>214</v>
      </c>
      <c r="AC60" s="216" t="s">
        <v>159</v>
      </c>
      <c r="AD60" s="216" t="s">
        <v>159</v>
      </c>
      <c r="AE60" s="216"/>
      <c r="AF60" s="216"/>
      <c r="AG60" s="216"/>
      <c r="AH60" s="217" t="s">
        <v>214</v>
      </c>
      <c r="AI60" s="215" t="s">
        <v>159</v>
      </c>
      <c r="AJ60" s="216" t="s">
        <v>159</v>
      </c>
      <c r="AK60" s="216" t="s">
        <v>159</v>
      </c>
      <c r="AL60" s="216"/>
      <c r="AM60" s="216"/>
      <c r="AN60" s="216"/>
      <c r="AO60" s="217" t="s">
        <v>159</v>
      </c>
      <c r="AP60" s="215" t="s">
        <v>214</v>
      </c>
      <c r="AQ60" s="216" t="s">
        <v>159</v>
      </c>
      <c r="AR60" s="216" t="s">
        <v>159</v>
      </c>
      <c r="AS60" s="216"/>
      <c r="AT60" s="216"/>
      <c r="AU60" s="216"/>
      <c r="AV60" s="217" t="s">
        <v>159</v>
      </c>
      <c r="AW60" s="215"/>
      <c r="AX60" s="216"/>
      <c r="AY60" s="216"/>
      <c r="AZ60" s="689"/>
      <c r="BA60" s="690"/>
      <c r="BB60" s="703"/>
      <c r="BC60" s="690"/>
      <c r="BD60" s="704"/>
      <c r="BE60" s="705"/>
      <c r="BF60" s="705"/>
      <c r="BG60" s="705"/>
      <c r="BH60" s="706"/>
    </row>
    <row r="61" spans="2:60" ht="20.25" customHeight="1">
      <c r="B61" s="125">
        <f>B58+1</f>
        <v>14</v>
      </c>
      <c r="C61" s="662"/>
      <c r="D61" s="663"/>
      <c r="E61" s="664"/>
      <c r="F61" s="124" t="str">
        <f>C60</f>
        <v>介護従業者</v>
      </c>
      <c r="G61" s="126"/>
      <c r="H61" s="669"/>
      <c r="I61" s="674"/>
      <c r="J61" s="675"/>
      <c r="K61" s="675"/>
      <c r="L61" s="676"/>
      <c r="M61" s="683"/>
      <c r="N61" s="684"/>
      <c r="O61" s="685"/>
      <c r="P61" s="23" t="s">
        <v>72</v>
      </c>
      <c r="Q61" s="24"/>
      <c r="R61" s="24"/>
      <c r="S61" s="19"/>
      <c r="T61" s="53"/>
      <c r="U61" s="209">
        <f>IF(U60="","",VLOOKUP(U60,'【記載例】シフト記号表（勤務時間帯）'!$D$6:$X$47,21,FALSE))</f>
        <v>4.0000000000000018</v>
      </c>
      <c r="V61" s="210">
        <f>IF(V60="","",VLOOKUP(V60,'【記載例】シフト記号表（勤務時間帯）'!$D$6:$X$47,21,FALSE))</f>
        <v>4.0000000000000018</v>
      </c>
      <c r="W61" s="210">
        <f>IF(W60="","",VLOOKUP(W60,'【記載例】シフト記号表（勤務時間帯）'!$D$6:$X$47,21,FALSE))</f>
        <v>4.0000000000000018</v>
      </c>
      <c r="X61" s="210" t="str">
        <f>IF(X60="","",VLOOKUP(X60,'【記載例】シフト記号表（勤務時間帯）'!$D$6:$X$47,21,FALSE))</f>
        <v/>
      </c>
      <c r="Y61" s="210" t="str">
        <f>IF(Y60="","",VLOOKUP(Y60,'【記載例】シフト記号表（勤務時間帯）'!$D$6:$X$47,21,FALSE))</f>
        <v/>
      </c>
      <c r="Z61" s="210" t="str">
        <f>IF(Z60="","",VLOOKUP(Z60,'【記載例】シフト記号表（勤務時間帯）'!$D$6:$X$47,21,FALSE))</f>
        <v/>
      </c>
      <c r="AA61" s="211">
        <f>IF(AA60="","",VLOOKUP(AA60,'【記載例】シフト記号表（勤務時間帯）'!$D$6:$X$47,21,FALSE))</f>
        <v>4.0000000000000018</v>
      </c>
      <c r="AB61" s="209">
        <f>IF(AB60="","",VLOOKUP(AB60,'【記載例】シフト記号表（勤務時間帯）'!$D$6:$X$47,21,FALSE))</f>
        <v>4.0000000000000018</v>
      </c>
      <c r="AC61" s="210">
        <f>IF(AC60="","",VLOOKUP(AC60,'【記載例】シフト記号表（勤務時間帯）'!$D$6:$X$47,21,FALSE))</f>
        <v>4.0000000000000018</v>
      </c>
      <c r="AD61" s="210">
        <f>IF(AD60="","",VLOOKUP(AD60,'【記載例】シフト記号表（勤務時間帯）'!$D$6:$X$47,21,FALSE))</f>
        <v>4.0000000000000018</v>
      </c>
      <c r="AE61" s="210" t="str">
        <f>IF(AE60="","",VLOOKUP(AE60,'【記載例】シフト記号表（勤務時間帯）'!$D$6:$X$47,21,FALSE))</f>
        <v/>
      </c>
      <c r="AF61" s="210" t="str">
        <f>IF(AF60="","",VLOOKUP(AF60,'【記載例】シフト記号表（勤務時間帯）'!$D$6:$X$47,21,FALSE))</f>
        <v/>
      </c>
      <c r="AG61" s="210" t="str">
        <f>IF(AG60="","",VLOOKUP(AG60,'【記載例】シフト記号表（勤務時間帯）'!$D$6:$X$47,21,FALSE))</f>
        <v/>
      </c>
      <c r="AH61" s="211">
        <f>IF(AH60="","",VLOOKUP(AH60,'【記載例】シフト記号表（勤務時間帯）'!$D$6:$X$47,21,FALSE))</f>
        <v>4.0000000000000018</v>
      </c>
      <c r="AI61" s="209">
        <f>IF(AI60="","",VLOOKUP(AI60,'【記載例】シフト記号表（勤務時間帯）'!$D$6:$X$47,21,FALSE))</f>
        <v>4.0000000000000018</v>
      </c>
      <c r="AJ61" s="210">
        <f>IF(AJ60="","",VLOOKUP(AJ60,'【記載例】シフト記号表（勤務時間帯）'!$D$6:$X$47,21,FALSE))</f>
        <v>4.0000000000000018</v>
      </c>
      <c r="AK61" s="210">
        <f>IF(AK60="","",VLOOKUP(AK60,'【記載例】シフト記号表（勤務時間帯）'!$D$6:$X$47,21,FALSE))</f>
        <v>4.0000000000000018</v>
      </c>
      <c r="AL61" s="210" t="str">
        <f>IF(AL60="","",VLOOKUP(AL60,'【記載例】シフト記号表（勤務時間帯）'!$D$6:$X$47,21,FALSE))</f>
        <v/>
      </c>
      <c r="AM61" s="210" t="str">
        <f>IF(AM60="","",VLOOKUP(AM60,'【記載例】シフト記号表（勤務時間帯）'!$D$6:$X$47,21,FALSE))</f>
        <v/>
      </c>
      <c r="AN61" s="210" t="str">
        <f>IF(AN60="","",VLOOKUP(AN60,'【記載例】シフト記号表（勤務時間帯）'!$D$6:$X$47,21,FALSE))</f>
        <v/>
      </c>
      <c r="AO61" s="211">
        <f>IF(AO60="","",VLOOKUP(AO60,'【記載例】シフト記号表（勤務時間帯）'!$D$6:$X$47,21,FALSE))</f>
        <v>4.0000000000000018</v>
      </c>
      <c r="AP61" s="209">
        <f>IF(AP60="","",VLOOKUP(AP60,'【記載例】シフト記号表（勤務時間帯）'!$D$6:$X$47,21,FALSE))</f>
        <v>4.0000000000000018</v>
      </c>
      <c r="AQ61" s="210">
        <f>IF(AQ60="","",VLOOKUP(AQ60,'【記載例】シフト記号表（勤務時間帯）'!$D$6:$X$47,21,FALSE))</f>
        <v>4.0000000000000018</v>
      </c>
      <c r="AR61" s="210">
        <f>IF(AR60="","",VLOOKUP(AR60,'【記載例】シフト記号表（勤務時間帯）'!$D$6:$X$47,21,FALSE))</f>
        <v>4.0000000000000018</v>
      </c>
      <c r="AS61" s="210" t="str">
        <f>IF(AS60="","",VLOOKUP(AS60,'【記載例】シフト記号表（勤務時間帯）'!$D$6:$X$47,21,FALSE))</f>
        <v/>
      </c>
      <c r="AT61" s="210" t="str">
        <f>IF(AT60="","",VLOOKUP(AT60,'【記載例】シフト記号表（勤務時間帯）'!$D$6:$X$47,21,FALSE))</f>
        <v/>
      </c>
      <c r="AU61" s="210" t="str">
        <f>IF(AU60="","",VLOOKUP(AU60,'【記載例】シフト記号表（勤務時間帯）'!$D$6:$X$47,21,FALSE))</f>
        <v/>
      </c>
      <c r="AV61" s="211">
        <f>IF(AV60="","",VLOOKUP(AV60,'【記載例】シフト記号表（勤務時間帯）'!$D$6:$X$47,21,FALSE))</f>
        <v>4.0000000000000018</v>
      </c>
      <c r="AW61" s="209" t="str">
        <f>IF(AW60="","",VLOOKUP(AW60,'【記載例】シフト記号表（勤務時間帯）'!$D$6:$X$47,21,FALSE))</f>
        <v/>
      </c>
      <c r="AX61" s="210" t="str">
        <f>IF(AX60="","",VLOOKUP(AX60,'【記載例】シフト記号表（勤務時間帯）'!$D$6:$X$47,21,FALSE))</f>
        <v/>
      </c>
      <c r="AY61" s="210" t="str">
        <f>IF(AY60="","",VLOOKUP(AY60,'【記載例】シフト記号表（勤務時間帯）'!$D$6:$X$47,21,FALSE))</f>
        <v/>
      </c>
      <c r="AZ61" s="713">
        <f>IF($BC$3="４週",SUM(U61:AV61),IF($BC$3="暦月",SUM(U61:AY61),""))</f>
        <v>64.000000000000014</v>
      </c>
      <c r="BA61" s="714"/>
      <c r="BB61" s="715">
        <f>IF($BC$3="４週",AZ61/4,IF($BC$3="暦月",(AZ61/($BC$8/7)),""))</f>
        <v>16.000000000000004</v>
      </c>
      <c r="BC61" s="714"/>
      <c r="BD61" s="707"/>
      <c r="BE61" s="708"/>
      <c r="BF61" s="708"/>
      <c r="BG61" s="708"/>
      <c r="BH61" s="709"/>
    </row>
    <row r="62" spans="2:60" ht="20.25" customHeight="1">
      <c r="B62" s="127"/>
      <c r="C62" s="665"/>
      <c r="D62" s="666"/>
      <c r="E62" s="667"/>
      <c r="F62" s="170"/>
      <c r="G62" s="128" t="str">
        <f>C60</f>
        <v>介護従業者</v>
      </c>
      <c r="H62" s="670"/>
      <c r="I62" s="677"/>
      <c r="J62" s="678"/>
      <c r="K62" s="678"/>
      <c r="L62" s="679"/>
      <c r="M62" s="686"/>
      <c r="N62" s="687"/>
      <c r="O62" s="688"/>
      <c r="P62" s="41" t="s">
        <v>73</v>
      </c>
      <c r="Q62" s="42"/>
      <c r="R62" s="42"/>
      <c r="S62" s="43"/>
      <c r="T62" s="59"/>
      <c r="U62" s="212" t="str">
        <f>IF(U60="","",VLOOKUP(U60,'【記載例】シフト記号表（勤務時間帯）'!$D$6:$Z$47,23,FALSE))</f>
        <v>-</v>
      </c>
      <c r="V62" s="213" t="str">
        <f>IF(V60="","",VLOOKUP(V60,'【記載例】シフト記号表（勤務時間帯）'!$D$6:$Z$47,23,FALSE))</f>
        <v>-</v>
      </c>
      <c r="W62" s="213" t="str">
        <f>IF(W60="","",VLOOKUP(W60,'【記載例】シフト記号表（勤務時間帯）'!$D$6:$Z$47,23,FALSE))</f>
        <v>-</v>
      </c>
      <c r="X62" s="213" t="str">
        <f>IF(X60="","",VLOOKUP(X60,'【記載例】シフト記号表（勤務時間帯）'!$D$6:$Z$47,23,FALSE))</f>
        <v/>
      </c>
      <c r="Y62" s="213" t="str">
        <f>IF(Y60="","",VLOOKUP(Y60,'【記載例】シフト記号表（勤務時間帯）'!$D$6:$Z$47,23,FALSE))</f>
        <v/>
      </c>
      <c r="Z62" s="213" t="str">
        <f>IF(Z60="","",VLOOKUP(Z60,'【記載例】シフト記号表（勤務時間帯）'!$D$6:$Z$47,23,FALSE))</f>
        <v/>
      </c>
      <c r="AA62" s="214" t="str">
        <f>IF(AA60="","",VLOOKUP(AA60,'【記載例】シフト記号表（勤務時間帯）'!$D$6:$Z$47,23,FALSE))</f>
        <v>-</v>
      </c>
      <c r="AB62" s="212" t="str">
        <f>IF(AB60="","",VLOOKUP(AB60,'【記載例】シフト記号表（勤務時間帯）'!$D$6:$Z$47,23,FALSE))</f>
        <v>-</v>
      </c>
      <c r="AC62" s="213" t="str">
        <f>IF(AC60="","",VLOOKUP(AC60,'【記載例】シフト記号表（勤務時間帯）'!$D$6:$Z$47,23,FALSE))</f>
        <v>-</v>
      </c>
      <c r="AD62" s="213" t="str">
        <f>IF(AD60="","",VLOOKUP(AD60,'【記載例】シフト記号表（勤務時間帯）'!$D$6:$Z$47,23,FALSE))</f>
        <v>-</v>
      </c>
      <c r="AE62" s="213" t="str">
        <f>IF(AE60="","",VLOOKUP(AE60,'【記載例】シフト記号表（勤務時間帯）'!$D$6:$Z$47,23,FALSE))</f>
        <v/>
      </c>
      <c r="AF62" s="213" t="str">
        <f>IF(AF60="","",VLOOKUP(AF60,'【記載例】シフト記号表（勤務時間帯）'!$D$6:$Z$47,23,FALSE))</f>
        <v/>
      </c>
      <c r="AG62" s="213" t="str">
        <f>IF(AG60="","",VLOOKUP(AG60,'【記載例】シフト記号表（勤務時間帯）'!$D$6:$Z$47,23,FALSE))</f>
        <v/>
      </c>
      <c r="AH62" s="214" t="str">
        <f>IF(AH60="","",VLOOKUP(AH60,'【記載例】シフト記号表（勤務時間帯）'!$D$6:$Z$47,23,FALSE))</f>
        <v>-</v>
      </c>
      <c r="AI62" s="212" t="str">
        <f>IF(AI60="","",VLOOKUP(AI60,'【記載例】シフト記号表（勤務時間帯）'!$D$6:$Z$47,23,FALSE))</f>
        <v>-</v>
      </c>
      <c r="AJ62" s="213" t="str">
        <f>IF(AJ60="","",VLOOKUP(AJ60,'【記載例】シフト記号表（勤務時間帯）'!$D$6:$Z$47,23,FALSE))</f>
        <v>-</v>
      </c>
      <c r="AK62" s="213" t="str">
        <f>IF(AK60="","",VLOOKUP(AK60,'【記載例】シフト記号表（勤務時間帯）'!$D$6:$Z$47,23,FALSE))</f>
        <v>-</v>
      </c>
      <c r="AL62" s="213" t="str">
        <f>IF(AL60="","",VLOOKUP(AL60,'【記載例】シフト記号表（勤務時間帯）'!$D$6:$Z$47,23,FALSE))</f>
        <v/>
      </c>
      <c r="AM62" s="213" t="str">
        <f>IF(AM60="","",VLOOKUP(AM60,'【記載例】シフト記号表（勤務時間帯）'!$D$6:$Z$47,23,FALSE))</f>
        <v/>
      </c>
      <c r="AN62" s="213" t="str">
        <f>IF(AN60="","",VLOOKUP(AN60,'【記載例】シフト記号表（勤務時間帯）'!$D$6:$Z$47,23,FALSE))</f>
        <v/>
      </c>
      <c r="AO62" s="214" t="str">
        <f>IF(AO60="","",VLOOKUP(AO60,'【記載例】シフト記号表（勤務時間帯）'!$D$6:$Z$47,23,FALSE))</f>
        <v>-</v>
      </c>
      <c r="AP62" s="212" t="str">
        <f>IF(AP60="","",VLOOKUP(AP60,'【記載例】シフト記号表（勤務時間帯）'!$D$6:$Z$47,23,FALSE))</f>
        <v>-</v>
      </c>
      <c r="AQ62" s="213" t="str">
        <f>IF(AQ60="","",VLOOKUP(AQ60,'【記載例】シフト記号表（勤務時間帯）'!$D$6:$Z$47,23,FALSE))</f>
        <v>-</v>
      </c>
      <c r="AR62" s="213" t="str">
        <f>IF(AR60="","",VLOOKUP(AR60,'【記載例】シフト記号表（勤務時間帯）'!$D$6:$Z$47,23,FALSE))</f>
        <v>-</v>
      </c>
      <c r="AS62" s="213" t="str">
        <f>IF(AS60="","",VLOOKUP(AS60,'【記載例】シフト記号表（勤務時間帯）'!$D$6:$Z$47,23,FALSE))</f>
        <v/>
      </c>
      <c r="AT62" s="213" t="str">
        <f>IF(AT60="","",VLOOKUP(AT60,'【記載例】シフト記号表（勤務時間帯）'!$D$6:$Z$47,23,FALSE))</f>
        <v/>
      </c>
      <c r="AU62" s="213" t="str">
        <f>IF(AU60="","",VLOOKUP(AU60,'【記載例】シフト記号表（勤務時間帯）'!$D$6:$Z$47,23,FALSE))</f>
        <v/>
      </c>
      <c r="AV62" s="214" t="str">
        <f>IF(AV60="","",VLOOKUP(AV60,'【記載例】シフト記号表（勤務時間帯）'!$D$6:$Z$47,23,FALSE))</f>
        <v>-</v>
      </c>
      <c r="AW62" s="212" t="str">
        <f>IF(AW60="","",VLOOKUP(AW60,'【記載例】シフト記号表（勤務時間帯）'!$D$6:$Z$47,23,FALSE))</f>
        <v/>
      </c>
      <c r="AX62" s="213" t="str">
        <f>IF(AX60="","",VLOOKUP(AX60,'【記載例】シフト記号表（勤務時間帯）'!$D$6:$Z$47,23,FALSE))</f>
        <v/>
      </c>
      <c r="AY62" s="213" t="str">
        <f>IF(AY60="","",VLOOKUP(AY60,'【記載例】シフト記号表（勤務時間帯）'!$D$6:$Z$47,23,FALSE))</f>
        <v/>
      </c>
      <c r="AZ62" s="716">
        <f>IF($BC$3="４週",SUM(U62:AV62),IF($BC$3="暦月",SUM(U62:AY62),""))</f>
        <v>0</v>
      </c>
      <c r="BA62" s="717"/>
      <c r="BB62" s="718">
        <f>IF($BC$3="４週",AZ62/4,IF($BC$3="暦月",(AZ62/($BC$8/7)),""))</f>
        <v>0</v>
      </c>
      <c r="BC62" s="717"/>
      <c r="BD62" s="710"/>
      <c r="BE62" s="711"/>
      <c r="BF62" s="711"/>
      <c r="BG62" s="711"/>
      <c r="BH62" s="712"/>
    </row>
    <row r="63" spans="2:60" ht="20.25" customHeight="1">
      <c r="B63" s="129"/>
      <c r="C63" s="659" t="s">
        <v>85</v>
      </c>
      <c r="D63" s="660"/>
      <c r="E63" s="661"/>
      <c r="F63" s="124"/>
      <c r="G63" s="126"/>
      <c r="H63" s="723" t="s">
        <v>120</v>
      </c>
      <c r="I63" s="671" t="s">
        <v>106</v>
      </c>
      <c r="J63" s="672"/>
      <c r="K63" s="672"/>
      <c r="L63" s="673"/>
      <c r="M63" s="680" t="s">
        <v>134</v>
      </c>
      <c r="N63" s="681"/>
      <c r="O63" s="682"/>
      <c r="P63" s="21" t="s">
        <v>18</v>
      </c>
      <c r="Q63" s="28"/>
      <c r="R63" s="28"/>
      <c r="S63" s="16"/>
      <c r="T63" s="58"/>
      <c r="U63" s="215" t="s">
        <v>215</v>
      </c>
      <c r="V63" s="216" t="s">
        <v>215</v>
      </c>
      <c r="W63" s="216" t="s">
        <v>158</v>
      </c>
      <c r="X63" s="216"/>
      <c r="Y63" s="216"/>
      <c r="Z63" s="216"/>
      <c r="AA63" s="217"/>
      <c r="AB63" s="215" t="s">
        <v>215</v>
      </c>
      <c r="AC63" s="216" t="s">
        <v>215</v>
      </c>
      <c r="AD63" s="216" t="s">
        <v>158</v>
      </c>
      <c r="AE63" s="216"/>
      <c r="AF63" s="216"/>
      <c r="AG63" s="216"/>
      <c r="AH63" s="217"/>
      <c r="AI63" s="215" t="s">
        <v>215</v>
      </c>
      <c r="AJ63" s="216" t="s">
        <v>158</v>
      </c>
      <c r="AK63" s="216" t="s">
        <v>158</v>
      </c>
      <c r="AL63" s="216"/>
      <c r="AM63" s="216"/>
      <c r="AN63" s="216"/>
      <c r="AO63" s="217"/>
      <c r="AP63" s="215" t="s">
        <v>215</v>
      </c>
      <c r="AQ63" s="216" t="s">
        <v>215</v>
      </c>
      <c r="AR63" s="216" t="s">
        <v>158</v>
      </c>
      <c r="AS63" s="216"/>
      <c r="AT63" s="216"/>
      <c r="AU63" s="216"/>
      <c r="AV63" s="217"/>
      <c r="AW63" s="215"/>
      <c r="AX63" s="216"/>
      <c r="AY63" s="216"/>
      <c r="AZ63" s="689"/>
      <c r="BA63" s="690"/>
      <c r="BB63" s="703"/>
      <c r="BC63" s="690"/>
      <c r="BD63" s="704"/>
      <c r="BE63" s="705"/>
      <c r="BF63" s="705"/>
      <c r="BG63" s="705"/>
      <c r="BH63" s="706"/>
    </row>
    <row r="64" spans="2:60" ht="20.25" customHeight="1">
      <c r="B64" s="125">
        <f>B61+1</f>
        <v>15</v>
      </c>
      <c r="C64" s="662"/>
      <c r="D64" s="663"/>
      <c r="E64" s="664"/>
      <c r="F64" s="124" t="str">
        <f>C63</f>
        <v>介護従業者</v>
      </c>
      <c r="G64" s="126"/>
      <c r="H64" s="669"/>
      <c r="I64" s="674"/>
      <c r="J64" s="675"/>
      <c r="K64" s="675"/>
      <c r="L64" s="676"/>
      <c r="M64" s="683"/>
      <c r="N64" s="684"/>
      <c r="O64" s="685"/>
      <c r="P64" s="23" t="s">
        <v>72</v>
      </c>
      <c r="Q64" s="24"/>
      <c r="R64" s="24"/>
      <c r="S64" s="19"/>
      <c r="T64" s="53"/>
      <c r="U64" s="209">
        <f>IF(U63="","",VLOOKUP(U63,'【記載例】シフト記号表（勤務時間帯）'!$D$6:$X$47,21,FALSE))</f>
        <v>2.4999999999999991</v>
      </c>
      <c r="V64" s="210">
        <f>IF(V63="","",VLOOKUP(V63,'【記載例】シフト記号表（勤務時間帯）'!$D$6:$X$47,21,FALSE))</f>
        <v>2.4999999999999991</v>
      </c>
      <c r="W64" s="210">
        <f>IF(W63="","",VLOOKUP(W63,'【記載例】シフト記号表（勤務時間帯）'!$D$6:$X$47,21,FALSE))</f>
        <v>2.4999999999999991</v>
      </c>
      <c r="X64" s="210" t="str">
        <f>IF(X63="","",VLOOKUP(X63,'【記載例】シフト記号表（勤務時間帯）'!$D$6:$X$47,21,FALSE))</f>
        <v/>
      </c>
      <c r="Y64" s="210" t="str">
        <f>IF(Y63="","",VLOOKUP(Y63,'【記載例】シフト記号表（勤務時間帯）'!$D$6:$X$47,21,FALSE))</f>
        <v/>
      </c>
      <c r="Z64" s="210" t="str">
        <f>IF(Z63="","",VLOOKUP(Z63,'【記載例】シフト記号表（勤務時間帯）'!$D$6:$X$47,21,FALSE))</f>
        <v/>
      </c>
      <c r="AA64" s="211" t="str">
        <f>IF(AA63="","",VLOOKUP(AA63,'【記載例】シフト記号表（勤務時間帯）'!$D$6:$X$47,21,FALSE))</f>
        <v/>
      </c>
      <c r="AB64" s="209">
        <f>IF(AB63="","",VLOOKUP(AB63,'【記載例】シフト記号表（勤務時間帯）'!$D$6:$X$47,21,FALSE))</f>
        <v>2.4999999999999991</v>
      </c>
      <c r="AC64" s="210">
        <f>IF(AC63="","",VLOOKUP(AC63,'【記載例】シフト記号表（勤務時間帯）'!$D$6:$X$47,21,FALSE))</f>
        <v>2.4999999999999991</v>
      </c>
      <c r="AD64" s="210">
        <f>IF(AD63="","",VLOOKUP(AD63,'【記載例】シフト記号表（勤務時間帯）'!$D$6:$X$47,21,FALSE))</f>
        <v>2.4999999999999991</v>
      </c>
      <c r="AE64" s="210" t="str">
        <f>IF(AE63="","",VLOOKUP(AE63,'【記載例】シフト記号表（勤務時間帯）'!$D$6:$X$47,21,FALSE))</f>
        <v/>
      </c>
      <c r="AF64" s="210" t="str">
        <f>IF(AF63="","",VLOOKUP(AF63,'【記載例】シフト記号表（勤務時間帯）'!$D$6:$X$47,21,FALSE))</f>
        <v/>
      </c>
      <c r="AG64" s="210" t="str">
        <f>IF(AG63="","",VLOOKUP(AG63,'【記載例】シフト記号表（勤務時間帯）'!$D$6:$X$47,21,FALSE))</f>
        <v/>
      </c>
      <c r="AH64" s="211" t="str">
        <f>IF(AH63="","",VLOOKUP(AH63,'【記載例】シフト記号表（勤務時間帯）'!$D$6:$X$47,21,FALSE))</f>
        <v/>
      </c>
      <c r="AI64" s="209">
        <f>IF(AI63="","",VLOOKUP(AI63,'【記載例】シフト記号表（勤務時間帯）'!$D$6:$X$47,21,FALSE))</f>
        <v>2.4999999999999991</v>
      </c>
      <c r="AJ64" s="210">
        <f>IF(AJ63="","",VLOOKUP(AJ63,'【記載例】シフト記号表（勤務時間帯）'!$D$6:$X$47,21,FALSE))</f>
        <v>2.4999999999999991</v>
      </c>
      <c r="AK64" s="210">
        <f>IF(AK63="","",VLOOKUP(AK63,'【記載例】シフト記号表（勤務時間帯）'!$D$6:$X$47,21,FALSE))</f>
        <v>2.4999999999999991</v>
      </c>
      <c r="AL64" s="210" t="str">
        <f>IF(AL63="","",VLOOKUP(AL63,'【記載例】シフト記号表（勤務時間帯）'!$D$6:$X$47,21,FALSE))</f>
        <v/>
      </c>
      <c r="AM64" s="210" t="str">
        <f>IF(AM63="","",VLOOKUP(AM63,'【記載例】シフト記号表（勤務時間帯）'!$D$6:$X$47,21,FALSE))</f>
        <v/>
      </c>
      <c r="AN64" s="210" t="str">
        <f>IF(AN63="","",VLOOKUP(AN63,'【記載例】シフト記号表（勤務時間帯）'!$D$6:$X$47,21,FALSE))</f>
        <v/>
      </c>
      <c r="AO64" s="211" t="str">
        <f>IF(AO63="","",VLOOKUP(AO63,'【記載例】シフト記号表（勤務時間帯）'!$D$6:$X$47,21,FALSE))</f>
        <v/>
      </c>
      <c r="AP64" s="209">
        <f>IF(AP63="","",VLOOKUP(AP63,'【記載例】シフト記号表（勤務時間帯）'!$D$6:$X$47,21,FALSE))</f>
        <v>2.4999999999999991</v>
      </c>
      <c r="AQ64" s="210">
        <f>IF(AQ63="","",VLOOKUP(AQ63,'【記載例】シフト記号表（勤務時間帯）'!$D$6:$X$47,21,FALSE))</f>
        <v>2.4999999999999991</v>
      </c>
      <c r="AR64" s="210">
        <f>IF(AR63="","",VLOOKUP(AR63,'【記載例】シフト記号表（勤務時間帯）'!$D$6:$X$47,21,FALSE))</f>
        <v>2.4999999999999991</v>
      </c>
      <c r="AS64" s="210" t="str">
        <f>IF(AS63="","",VLOOKUP(AS63,'【記載例】シフト記号表（勤務時間帯）'!$D$6:$X$47,21,FALSE))</f>
        <v/>
      </c>
      <c r="AT64" s="210" t="str">
        <f>IF(AT63="","",VLOOKUP(AT63,'【記載例】シフト記号表（勤務時間帯）'!$D$6:$X$47,21,FALSE))</f>
        <v/>
      </c>
      <c r="AU64" s="210" t="str">
        <f>IF(AU63="","",VLOOKUP(AU63,'【記載例】シフト記号表（勤務時間帯）'!$D$6:$X$47,21,FALSE))</f>
        <v/>
      </c>
      <c r="AV64" s="211" t="str">
        <f>IF(AV63="","",VLOOKUP(AV63,'【記載例】シフト記号表（勤務時間帯）'!$D$6:$X$47,21,FALSE))</f>
        <v/>
      </c>
      <c r="AW64" s="209" t="str">
        <f>IF(AW63="","",VLOOKUP(AW63,'【記載例】シフト記号表（勤務時間帯）'!$D$6:$X$47,21,FALSE))</f>
        <v/>
      </c>
      <c r="AX64" s="210" t="str">
        <f>IF(AX63="","",VLOOKUP(AX63,'【記載例】シフト記号表（勤務時間帯）'!$D$6:$X$47,21,FALSE))</f>
        <v/>
      </c>
      <c r="AY64" s="210" t="str">
        <f>IF(AY63="","",VLOOKUP(AY63,'【記載例】シフト記号表（勤務時間帯）'!$D$6:$X$47,21,FALSE))</f>
        <v/>
      </c>
      <c r="AZ64" s="713">
        <f>IF($BC$3="４週",SUM(U64:AV64),IF($BC$3="暦月",SUM(U64:AY64),""))</f>
        <v>29.999999999999996</v>
      </c>
      <c r="BA64" s="714"/>
      <c r="BB64" s="715">
        <f>IF($BC$3="４週",AZ64/4,IF($BC$3="暦月",(AZ64/($BC$8/7)),""))</f>
        <v>7.4999999999999991</v>
      </c>
      <c r="BC64" s="714"/>
      <c r="BD64" s="707"/>
      <c r="BE64" s="708"/>
      <c r="BF64" s="708"/>
      <c r="BG64" s="708"/>
      <c r="BH64" s="709"/>
    </row>
    <row r="65" spans="2:60" ht="20.25" customHeight="1">
      <c r="B65" s="127"/>
      <c r="C65" s="665"/>
      <c r="D65" s="666"/>
      <c r="E65" s="667"/>
      <c r="F65" s="170"/>
      <c r="G65" s="128" t="str">
        <f>C63</f>
        <v>介護従業者</v>
      </c>
      <c r="H65" s="670"/>
      <c r="I65" s="677"/>
      <c r="J65" s="678"/>
      <c r="K65" s="678"/>
      <c r="L65" s="679"/>
      <c r="M65" s="686"/>
      <c r="N65" s="687"/>
      <c r="O65" s="688"/>
      <c r="P65" s="41" t="s">
        <v>73</v>
      </c>
      <c r="Q65" s="42"/>
      <c r="R65" s="42"/>
      <c r="S65" s="43"/>
      <c r="T65" s="59"/>
      <c r="U65" s="212" t="str">
        <f>IF(U63="","",VLOOKUP(U63,'【記載例】シフト記号表（勤務時間帯）'!$D$6:$Z$47,23,FALSE))</f>
        <v>-</v>
      </c>
      <c r="V65" s="213" t="str">
        <f>IF(V63="","",VLOOKUP(V63,'【記載例】シフト記号表（勤務時間帯）'!$D$6:$Z$47,23,FALSE))</f>
        <v>-</v>
      </c>
      <c r="W65" s="213" t="str">
        <f>IF(W63="","",VLOOKUP(W63,'【記載例】シフト記号表（勤務時間帯）'!$D$6:$Z$47,23,FALSE))</f>
        <v>-</v>
      </c>
      <c r="X65" s="213" t="str">
        <f>IF(X63="","",VLOOKUP(X63,'【記載例】シフト記号表（勤務時間帯）'!$D$6:$Z$47,23,FALSE))</f>
        <v/>
      </c>
      <c r="Y65" s="213" t="str">
        <f>IF(Y63="","",VLOOKUP(Y63,'【記載例】シフト記号表（勤務時間帯）'!$D$6:$Z$47,23,FALSE))</f>
        <v/>
      </c>
      <c r="Z65" s="213" t="str">
        <f>IF(Z63="","",VLOOKUP(Z63,'【記載例】シフト記号表（勤務時間帯）'!$D$6:$Z$47,23,FALSE))</f>
        <v/>
      </c>
      <c r="AA65" s="214" t="str">
        <f>IF(AA63="","",VLOOKUP(AA63,'【記載例】シフト記号表（勤務時間帯）'!$D$6:$Z$47,23,FALSE))</f>
        <v/>
      </c>
      <c r="AB65" s="212" t="str">
        <f>IF(AB63="","",VLOOKUP(AB63,'【記載例】シフト記号表（勤務時間帯）'!$D$6:$Z$47,23,FALSE))</f>
        <v>-</v>
      </c>
      <c r="AC65" s="213" t="str">
        <f>IF(AC63="","",VLOOKUP(AC63,'【記載例】シフト記号表（勤務時間帯）'!$D$6:$Z$47,23,FALSE))</f>
        <v>-</v>
      </c>
      <c r="AD65" s="213" t="str">
        <f>IF(AD63="","",VLOOKUP(AD63,'【記載例】シフト記号表（勤務時間帯）'!$D$6:$Z$47,23,FALSE))</f>
        <v>-</v>
      </c>
      <c r="AE65" s="213" t="str">
        <f>IF(AE63="","",VLOOKUP(AE63,'【記載例】シフト記号表（勤務時間帯）'!$D$6:$Z$47,23,FALSE))</f>
        <v/>
      </c>
      <c r="AF65" s="213" t="str">
        <f>IF(AF63="","",VLOOKUP(AF63,'【記載例】シフト記号表（勤務時間帯）'!$D$6:$Z$47,23,FALSE))</f>
        <v/>
      </c>
      <c r="AG65" s="213" t="str">
        <f>IF(AG63="","",VLOOKUP(AG63,'【記載例】シフト記号表（勤務時間帯）'!$D$6:$Z$47,23,FALSE))</f>
        <v/>
      </c>
      <c r="AH65" s="214" t="str">
        <f>IF(AH63="","",VLOOKUP(AH63,'【記載例】シフト記号表（勤務時間帯）'!$D$6:$Z$47,23,FALSE))</f>
        <v/>
      </c>
      <c r="AI65" s="212" t="str">
        <f>IF(AI63="","",VLOOKUP(AI63,'【記載例】シフト記号表（勤務時間帯）'!$D$6:$Z$47,23,FALSE))</f>
        <v>-</v>
      </c>
      <c r="AJ65" s="213" t="str">
        <f>IF(AJ63="","",VLOOKUP(AJ63,'【記載例】シフト記号表（勤務時間帯）'!$D$6:$Z$47,23,FALSE))</f>
        <v>-</v>
      </c>
      <c r="AK65" s="213" t="str">
        <f>IF(AK63="","",VLOOKUP(AK63,'【記載例】シフト記号表（勤務時間帯）'!$D$6:$Z$47,23,FALSE))</f>
        <v>-</v>
      </c>
      <c r="AL65" s="213" t="str">
        <f>IF(AL63="","",VLOOKUP(AL63,'【記載例】シフト記号表（勤務時間帯）'!$D$6:$Z$47,23,FALSE))</f>
        <v/>
      </c>
      <c r="AM65" s="213" t="str">
        <f>IF(AM63="","",VLOOKUP(AM63,'【記載例】シフト記号表（勤務時間帯）'!$D$6:$Z$47,23,FALSE))</f>
        <v/>
      </c>
      <c r="AN65" s="213" t="str">
        <f>IF(AN63="","",VLOOKUP(AN63,'【記載例】シフト記号表（勤務時間帯）'!$D$6:$Z$47,23,FALSE))</f>
        <v/>
      </c>
      <c r="AO65" s="214" t="str">
        <f>IF(AO63="","",VLOOKUP(AO63,'【記載例】シフト記号表（勤務時間帯）'!$D$6:$Z$47,23,FALSE))</f>
        <v/>
      </c>
      <c r="AP65" s="212" t="str">
        <f>IF(AP63="","",VLOOKUP(AP63,'【記載例】シフト記号表（勤務時間帯）'!$D$6:$Z$47,23,FALSE))</f>
        <v>-</v>
      </c>
      <c r="AQ65" s="213" t="str">
        <f>IF(AQ63="","",VLOOKUP(AQ63,'【記載例】シフト記号表（勤務時間帯）'!$D$6:$Z$47,23,FALSE))</f>
        <v>-</v>
      </c>
      <c r="AR65" s="213" t="str">
        <f>IF(AR63="","",VLOOKUP(AR63,'【記載例】シフト記号表（勤務時間帯）'!$D$6:$Z$47,23,FALSE))</f>
        <v>-</v>
      </c>
      <c r="AS65" s="213" t="str">
        <f>IF(AS63="","",VLOOKUP(AS63,'【記載例】シフト記号表（勤務時間帯）'!$D$6:$Z$47,23,FALSE))</f>
        <v/>
      </c>
      <c r="AT65" s="213" t="str">
        <f>IF(AT63="","",VLOOKUP(AT63,'【記載例】シフト記号表（勤務時間帯）'!$D$6:$Z$47,23,FALSE))</f>
        <v/>
      </c>
      <c r="AU65" s="213" t="str">
        <f>IF(AU63="","",VLOOKUP(AU63,'【記載例】シフト記号表（勤務時間帯）'!$D$6:$Z$47,23,FALSE))</f>
        <v/>
      </c>
      <c r="AV65" s="214" t="str">
        <f>IF(AV63="","",VLOOKUP(AV63,'【記載例】シフト記号表（勤務時間帯）'!$D$6:$Z$47,23,FALSE))</f>
        <v/>
      </c>
      <c r="AW65" s="212" t="str">
        <f>IF(AW63="","",VLOOKUP(AW63,'【記載例】シフト記号表（勤務時間帯）'!$D$6:$Z$47,23,FALSE))</f>
        <v/>
      </c>
      <c r="AX65" s="213" t="str">
        <f>IF(AX63="","",VLOOKUP(AX63,'【記載例】シフト記号表（勤務時間帯）'!$D$6:$Z$47,23,FALSE))</f>
        <v/>
      </c>
      <c r="AY65" s="213" t="str">
        <f>IF(AY63="","",VLOOKUP(AY63,'【記載例】シフト記号表（勤務時間帯）'!$D$6:$Z$47,23,FALSE))</f>
        <v/>
      </c>
      <c r="AZ65" s="716">
        <f>IF($BC$3="４週",SUM(U65:AV65),IF($BC$3="暦月",SUM(U65:AY65),""))</f>
        <v>0</v>
      </c>
      <c r="BA65" s="717"/>
      <c r="BB65" s="718">
        <f>IF($BC$3="４週",AZ65/4,IF($BC$3="暦月",(AZ65/($BC$8/7)),""))</f>
        <v>0</v>
      </c>
      <c r="BC65" s="717"/>
      <c r="BD65" s="710"/>
      <c r="BE65" s="711"/>
      <c r="BF65" s="711"/>
      <c r="BG65" s="711"/>
      <c r="BH65" s="712"/>
    </row>
    <row r="66" spans="2:60" ht="20.25" customHeight="1">
      <c r="B66" s="129"/>
      <c r="C66" s="659" t="s">
        <v>85</v>
      </c>
      <c r="D66" s="660"/>
      <c r="E66" s="661"/>
      <c r="F66" s="124"/>
      <c r="G66" s="126"/>
      <c r="H66" s="723" t="s">
        <v>120</v>
      </c>
      <c r="I66" s="671" t="s">
        <v>106</v>
      </c>
      <c r="J66" s="672"/>
      <c r="K66" s="672"/>
      <c r="L66" s="673"/>
      <c r="M66" s="680" t="s">
        <v>135</v>
      </c>
      <c r="N66" s="681"/>
      <c r="O66" s="682"/>
      <c r="P66" s="44" t="s">
        <v>18</v>
      </c>
      <c r="Q66" s="45"/>
      <c r="R66" s="45"/>
      <c r="S66" s="46"/>
      <c r="T66" s="60"/>
      <c r="U66" s="215"/>
      <c r="V66" s="216"/>
      <c r="W66" s="216" t="s">
        <v>164</v>
      </c>
      <c r="X66" s="216"/>
      <c r="Y66" s="216"/>
      <c r="Z66" s="216" t="s">
        <v>164</v>
      </c>
      <c r="AA66" s="217"/>
      <c r="AB66" s="215"/>
      <c r="AC66" s="216"/>
      <c r="AD66" s="216" t="s">
        <v>210</v>
      </c>
      <c r="AE66" s="216"/>
      <c r="AF66" s="216"/>
      <c r="AG66" s="216" t="s">
        <v>164</v>
      </c>
      <c r="AH66" s="217"/>
      <c r="AI66" s="215"/>
      <c r="AJ66" s="216"/>
      <c r="AK66" s="216" t="s">
        <v>210</v>
      </c>
      <c r="AL66" s="216"/>
      <c r="AM66" s="216"/>
      <c r="AN66" s="216" t="s">
        <v>164</v>
      </c>
      <c r="AO66" s="217"/>
      <c r="AP66" s="215"/>
      <c r="AQ66" s="216"/>
      <c r="AR66" s="216" t="s">
        <v>210</v>
      </c>
      <c r="AS66" s="216"/>
      <c r="AT66" s="216"/>
      <c r="AU66" s="216" t="s">
        <v>164</v>
      </c>
      <c r="AV66" s="217"/>
      <c r="AW66" s="215"/>
      <c r="AX66" s="216"/>
      <c r="AY66" s="216"/>
      <c r="AZ66" s="689"/>
      <c r="BA66" s="690"/>
      <c r="BB66" s="703"/>
      <c r="BC66" s="690"/>
      <c r="BD66" s="704"/>
      <c r="BE66" s="705"/>
      <c r="BF66" s="705"/>
      <c r="BG66" s="705"/>
      <c r="BH66" s="706"/>
    </row>
    <row r="67" spans="2:60" ht="20.25" customHeight="1">
      <c r="B67" s="125">
        <f>B64+1</f>
        <v>16</v>
      </c>
      <c r="C67" s="662"/>
      <c r="D67" s="663"/>
      <c r="E67" s="664"/>
      <c r="F67" s="124" t="str">
        <f>C66</f>
        <v>介護従業者</v>
      </c>
      <c r="G67" s="126"/>
      <c r="H67" s="669"/>
      <c r="I67" s="674"/>
      <c r="J67" s="675"/>
      <c r="K67" s="675"/>
      <c r="L67" s="676"/>
      <c r="M67" s="683"/>
      <c r="N67" s="684"/>
      <c r="O67" s="685"/>
      <c r="P67" s="23" t="s">
        <v>72</v>
      </c>
      <c r="Q67" s="24"/>
      <c r="R67" s="24"/>
      <c r="S67" s="19"/>
      <c r="T67" s="53"/>
      <c r="U67" s="209" t="str">
        <f>IF(U66="","",VLOOKUP(U66,'【記載例】シフト記号表（勤務時間帯）'!$D$6:$X$47,21,FALSE))</f>
        <v/>
      </c>
      <c r="V67" s="210" t="str">
        <f>IF(V66="","",VLOOKUP(V66,'【記載例】シフト記号表（勤務時間帯）'!$D$6:$X$47,21,FALSE))</f>
        <v/>
      </c>
      <c r="W67" s="210">
        <f>IF(W66="","",VLOOKUP(W66,'【記載例】シフト記号表（勤務時間帯）'!$D$6:$X$47,21,FALSE))</f>
        <v>6</v>
      </c>
      <c r="X67" s="210" t="str">
        <f>IF(X66="","",VLOOKUP(X66,'【記載例】シフト記号表（勤務時間帯）'!$D$6:$X$47,21,FALSE))</f>
        <v/>
      </c>
      <c r="Y67" s="210" t="str">
        <f>IF(Y66="","",VLOOKUP(Y66,'【記載例】シフト記号表（勤務時間帯）'!$D$6:$X$47,21,FALSE))</f>
        <v/>
      </c>
      <c r="Z67" s="210">
        <f>IF(Z66="","",VLOOKUP(Z66,'【記載例】シフト記号表（勤務時間帯）'!$D$6:$X$47,21,FALSE))</f>
        <v>6</v>
      </c>
      <c r="AA67" s="211" t="str">
        <f>IF(AA66="","",VLOOKUP(AA66,'【記載例】シフト記号表（勤務時間帯）'!$D$6:$X$47,21,FALSE))</f>
        <v/>
      </c>
      <c r="AB67" s="209" t="str">
        <f>IF(AB66="","",VLOOKUP(AB66,'【記載例】シフト記号表（勤務時間帯）'!$D$6:$X$47,21,FALSE))</f>
        <v/>
      </c>
      <c r="AC67" s="210" t="str">
        <f>IF(AC66="","",VLOOKUP(AC66,'【記載例】シフト記号表（勤務時間帯）'!$D$6:$X$47,21,FALSE))</f>
        <v/>
      </c>
      <c r="AD67" s="210">
        <f>IF(AD66="","",VLOOKUP(AD66,'【記載例】シフト記号表（勤務時間帯）'!$D$6:$X$47,21,FALSE))</f>
        <v>6</v>
      </c>
      <c r="AE67" s="210" t="str">
        <f>IF(AE66="","",VLOOKUP(AE66,'【記載例】シフト記号表（勤務時間帯）'!$D$6:$X$47,21,FALSE))</f>
        <v/>
      </c>
      <c r="AF67" s="210" t="str">
        <f>IF(AF66="","",VLOOKUP(AF66,'【記載例】シフト記号表（勤務時間帯）'!$D$6:$X$47,21,FALSE))</f>
        <v/>
      </c>
      <c r="AG67" s="210">
        <f>IF(AG66="","",VLOOKUP(AG66,'【記載例】シフト記号表（勤務時間帯）'!$D$6:$X$47,21,FALSE))</f>
        <v>6</v>
      </c>
      <c r="AH67" s="211" t="str">
        <f>IF(AH66="","",VLOOKUP(AH66,'【記載例】シフト記号表（勤務時間帯）'!$D$6:$X$47,21,FALSE))</f>
        <v/>
      </c>
      <c r="AI67" s="209" t="str">
        <f>IF(AI66="","",VLOOKUP(AI66,'【記載例】シフト記号表（勤務時間帯）'!$D$6:$X$47,21,FALSE))</f>
        <v/>
      </c>
      <c r="AJ67" s="210" t="str">
        <f>IF(AJ66="","",VLOOKUP(AJ66,'【記載例】シフト記号表（勤務時間帯）'!$D$6:$X$47,21,FALSE))</f>
        <v/>
      </c>
      <c r="AK67" s="210">
        <f>IF(AK66="","",VLOOKUP(AK66,'【記載例】シフト記号表（勤務時間帯）'!$D$6:$X$47,21,FALSE))</f>
        <v>6</v>
      </c>
      <c r="AL67" s="210" t="str">
        <f>IF(AL66="","",VLOOKUP(AL66,'【記載例】シフト記号表（勤務時間帯）'!$D$6:$X$47,21,FALSE))</f>
        <v/>
      </c>
      <c r="AM67" s="210" t="str">
        <f>IF(AM66="","",VLOOKUP(AM66,'【記載例】シフト記号表（勤務時間帯）'!$D$6:$X$47,21,FALSE))</f>
        <v/>
      </c>
      <c r="AN67" s="210">
        <f>IF(AN66="","",VLOOKUP(AN66,'【記載例】シフト記号表（勤務時間帯）'!$D$6:$X$47,21,FALSE))</f>
        <v>6</v>
      </c>
      <c r="AO67" s="211" t="str">
        <f>IF(AO66="","",VLOOKUP(AO66,'【記載例】シフト記号表（勤務時間帯）'!$D$6:$X$47,21,FALSE))</f>
        <v/>
      </c>
      <c r="AP67" s="209" t="str">
        <f>IF(AP66="","",VLOOKUP(AP66,'【記載例】シフト記号表（勤務時間帯）'!$D$6:$X$47,21,FALSE))</f>
        <v/>
      </c>
      <c r="AQ67" s="210" t="str">
        <f>IF(AQ66="","",VLOOKUP(AQ66,'【記載例】シフト記号表（勤務時間帯）'!$D$6:$X$47,21,FALSE))</f>
        <v/>
      </c>
      <c r="AR67" s="210">
        <f>IF(AR66="","",VLOOKUP(AR66,'【記載例】シフト記号表（勤務時間帯）'!$D$6:$X$47,21,FALSE))</f>
        <v>6</v>
      </c>
      <c r="AS67" s="210" t="str">
        <f>IF(AS66="","",VLOOKUP(AS66,'【記載例】シフト記号表（勤務時間帯）'!$D$6:$X$47,21,FALSE))</f>
        <v/>
      </c>
      <c r="AT67" s="210" t="str">
        <f>IF(AT66="","",VLOOKUP(AT66,'【記載例】シフト記号表（勤務時間帯）'!$D$6:$X$47,21,FALSE))</f>
        <v/>
      </c>
      <c r="AU67" s="210">
        <f>IF(AU66="","",VLOOKUP(AU66,'【記載例】シフト記号表（勤務時間帯）'!$D$6:$X$47,21,FALSE))</f>
        <v>6</v>
      </c>
      <c r="AV67" s="211" t="str">
        <f>IF(AV66="","",VLOOKUP(AV66,'【記載例】シフト記号表（勤務時間帯）'!$D$6:$X$47,21,FALSE))</f>
        <v/>
      </c>
      <c r="AW67" s="209" t="str">
        <f>IF(AW66="","",VLOOKUP(AW66,'【記載例】シフト記号表（勤務時間帯）'!$D$6:$X$47,21,FALSE))</f>
        <v/>
      </c>
      <c r="AX67" s="210" t="str">
        <f>IF(AX66="","",VLOOKUP(AX66,'【記載例】シフト記号表（勤務時間帯）'!$D$6:$X$47,21,FALSE))</f>
        <v/>
      </c>
      <c r="AY67" s="210" t="str">
        <f>IF(AY66="","",VLOOKUP(AY66,'【記載例】シフト記号表（勤務時間帯）'!$D$6:$X$47,21,FALSE))</f>
        <v/>
      </c>
      <c r="AZ67" s="713">
        <f>IF($BC$3="４週",SUM(U67:AV67),IF($BC$3="暦月",SUM(U67:AY67),""))</f>
        <v>48</v>
      </c>
      <c r="BA67" s="714"/>
      <c r="BB67" s="715">
        <f>IF($BC$3="４週",AZ67/4,IF($BC$3="暦月",(AZ67/($BC$8/7)),""))</f>
        <v>12</v>
      </c>
      <c r="BC67" s="714"/>
      <c r="BD67" s="707"/>
      <c r="BE67" s="708"/>
      <c r="BF67" s="708"/>
      <c r="BG67" s="708"/>
      <c r="BH67" s="709"/>
    </row>
    <row r="68" spans="2:60" ht="20.25" customHeight="1" thickBot="1">
      <c r="B68" s="125"/>
      <c r="C68" s="724"/>
      <c r="D68" s="725"/>
      <c r="E68" s="726"/>
      <c r="F68" s="172"/>
      <c r="G68" s="131" t="str">
        <f>C66</f>
        <v>介護従業者</v>
      </c>
      <c r="H68" s="727"/>
      <c r="I68" s="728"/>
      <c r="J68" s="729"/>
      <c r="K68" s="729"/>
      <c r="L68" s="730"/>
      <c r="M68" s="731"/>
      <c r="N68" s="732"/>
      <c r="O68" s="733"/>
      <c r="P68" s="61" t="s">
        <v>73</v>
      </c>
      <c r="Q68" s="30"/>
      <c r="R68" s="30"/>
      <c r="S68" s="62"/>
      <c r="T68" s="63"/>
      <c r="U68" s="212" t="str">
        <f>IF(U66="","",VLOOKUP(U66,'【記載例】シフト記号表（勤務時間帯）'!$D$6:$Z$47,23,FALSE))</f>
        <v/>
      </c>
      <c r="V68" s="213" t="str">
        <f>IF(V66="","",VLOOKUP(V66,'【記載例】シフト記号表（勤務時間帯）'!$D$6:$Z$47,23,FALSE))</f>
        <v/>
      </c>
      <c r="W68" s="213" t="str">
        <f>IF(W66="","",VLOOKUP(W66,'【記載例】シフト記号表（勤務時間帯）'!$D$6:$Z$47,23,FALSE))</f>
        <v>-</v>
      </c>
      <c r="X68" s="213" t="str">
        <f>IF(X66="","",VLOOKUP(X66,'【記載例】シフト記号表（勤務時間帯）'!$D$6:$Z$47,23,FALSE))</f>
        <v/>
      </c>
      <c r="Y68" s="213" t="str">
        <f>IF(Y66="","",VLOOKUP(Y66,'【記載例】シフト記号表（勤務時間帯）'!$D$6:$Z$47,23,FALSE))</f>
        <v/>
      </c>
      <c r="Z68" s="213" t="str">
        <f>IF(Z66="","",VLOOKUP(Z66,'【記載例】シフト記号表（勤務時間帯）'!$D$6:$Z$47,23,FALSE))</f>
        <v>-</v>
      </c>
      <c r="AA68" s="214" t="str">
        <f>IF(AA66="","",VLOOKUP(AA66,'【記載例】シフト記号表（勤務時間帯）'!$D$6:$Z$47,23,FALSE))</f>
        <v/>
      </c>
      <c r="AB68" s="212" t="str">
        <f>IF(AB66="","",VLOOKUP(AB66,'【記載例】シフト記号表（勤務時間帯）'!$D$6:$Z$47,23,FALSE))</f>
        <v/>
      </c>
      <c r="AC68" s="213" t="str">
        <f>IF(AC66="","",VLOOKUP(AC66,'【記載例】シフト記号表（勤務時間帯）'!$D$6:$Z$47,23,FALSE))</f>
        <v/>
      </c>
      <c r="AD68" s="213" t="str">
        <f>IF(AD66="","",VLOOKUP(AD66,'【記載例】シフト記号表（勤務時間帯）'!$D$6:$Z$47,23,FALSE))</f>
        <v>-</v>
      </c>
      <c r="AE68" s="213" t="str">
        <f>IF(AE66="","",VLOOKUP(AE66,'【記載例】シフト記号表（勤務時間帯）'!$D$6:$Z$47,23,FALSE))</f>
        <v/>
      </c>
      <c r="AF68" s="213" t="str">
        <f>IF(AF66="","",VLOOKUP(AF66,'【記載例】シフト記号表（勤務時間帯）'!$D$6:$Z$47,23,FALSE))</f>
        <v/>
      </c>
      <c r="AG68" s="213" t="str">
        <f>IF(AG66="","",VLOOKUP(AG66,'【記載例】シフト記号表（勤務時間帯）'!$D$6:$Z$47,23,FALSE))</f>
        <v>-</v>
      </c>
      <c r="AH68" s="214" t="str">
        <f>IF(AH66="","",VLOOKUP(AH66,'【記載例】シフト記号表（勤務時間帯）'!$D$6:$Z$47,23,FALSE))</f>
        <v/>
      </c>
      <c r="AI68" s="212" t="str">
        <f>IF(AI66="","",VLOOKUP(AI66,'【記載例】シフト記号表（勤務時間帯）'!$D$6:$Z$47,23,FALSE))</f>
        <v/>
      </c>
      <c r="AJ68" s="213" t="str">
        <f>IF(AJ66="","",VLOOKUP(AJ66,'【記載例】シフト記号表（勤務時間帯）'!$D$6:$Z$47,23,FALSE))</f>
        <v/>
      </c>
      <c r="AK68" s="213" t="str">
        <f>IF(AK66="","",VLOOKUP(AK66,'【記載例】シフト記号表（勤務時間帯）'!$D$6:$Z$47,23,FALSE))</f>
        <v>-</v>
      </c>
      <c r="AL68" s="213" t="str">
        <f>IF(AL66="","",VLOOKUP(AL66,'【記載例】シフト記号表（勤務時間帯）'!$D$6:$Z$47,23,FALSE))</f>
        <v/>
      </c>
      <c r="AM68" s="213" t="str">
        <f>IF(AM66="","",VLOOKUP(AM66,'【記載例】シフト記号表（勤務時間帯）'!$D$6:$Z$47,23,FALSE))</f>
        <v/>
      </c>
      <c r="AN68" s="213" t="str">
        <f>IF(AN66="","",VLOOKUP(AN66,'【記載例】シフト記号表（勤務時間帯）'!$D$6:$Z$47,23,FALSE))</f>
        <v>-</v>
      </c>
      <c r="AO68" s="214" t="str">
        <f>IF(AO66="","",VLOOKUP(AO66,'【記載例】シフト記号表（勤務時間帯）'!$D$6:$Z$47,23,FALSE))</f>
        <v/>
      </c>
      <c r="AP68" s="212" t="str">
        <f>IF(AP66="","",VLOOKUP(AP66,'【記載例】シフト記号表（勤務時間帯）'!$D$6:$Z$47,23,FALSE))</f>
        <v/>
      </c>
      <c r="AQ68" s="213" t="str">
        <f>IF(AQ66="","",VLOOKUP(AQ66,'【記載例】シフト記号表（勤務時間帯）'!$D$6:$Z$47,23,FALSE))</f>
        <v/>
      </c>
      <c r="AR68" s="213" t="str">
        <f>IF(AR66="","",VLOOKUP(AR66,'【記載例】シフト記号表（勤務時間帯）'!$D$6:$Z$47,23,FALSE))</f>
        <v>-</v>
      </c>
      <c r="AS68" s="213" t="str">
        <f>IF(AS66="","",VLOOKUP(AS66,'【記載例】シフト記号表（勤務時間帯）'!$D$6:$Z$47,23,FALSE))</f>
        <v/>
      </c>
      <c r="AT68" s="213" t="str">
        <f>IF(AT66="","",VLOOKUP(AT66,'【記載例】シフト記号表（勤務時間帯）'!$D$6:$Z$47,23,FALSE))</f>
        <v/>
      </c>
      <c r="AU68" s="213" t="str">
        <f>IF(AU66="","",VLOOKUP(AU66,'【記載例】シフト記号表（勤務時間帯）'!$D$6:$Z$47,23,FALSE))</f>
        <v>-</v>
      </c>
      <c r="AV68" s="214" t="str">
        <f>IF(AV66="","",VLOOKUP(AV66,'【記載例】シフト記号表（勤務時間帯）'!$D$6:$Z$47,23,FALSE))</f>
        <v/>
      </c>
      <c r="AW68" s="212" t="str">
        <f>IF(AW66="","",VLOOKUP(AW66,'【記載例】シフト記号表（勤務時間帯）'!$D$6:$Z$47,23,FALSE))</f>
        <v/>
      </c>
      <c r="AX68" s="213" t="str">
        <f>IF(AX66="","",VLOOKUP(AX66,'【記載例】シフト記号表（勤務時間帯）'!$D$6:$Z$47,23,FALSE))</f>
        <v/>
      </c>
      <c r="AY68" s="213" t="str">
        <f>IF(AY66="","",VLOOKUP(AY66,'【記載例】シフト記号表（勤務時間帯）'!$D$6:$Z$47,23,FALSE))</f>
        <v/>
      </c>
      <c r="AZ68" s="716">
        <f>IF($BC$3="４週",SUM(U68:AV68),IF($BC$3="暦月",SUM(U68:AY68),""))</f>
        <v>0</v>
      </c>
      <c r="BA68" s="717"/>
      <c r="BB68" s="718">
        <f>IF($BC$3="４週",AZ68/4,IF($BC$3="暦月",(AZ68/($BC$8/7)),""))</f>
        <v>0</v>
      </c>
      <c r="BC68" s="717"/>
      <c r="BD68" s="707"/>
      <c r="BE68" s="708"/>
      <c r="BF68" s="708"/>
      <c r="BG68" s="708"/>
      <c r="BH68" s="709"/>
    </row>
    <row r="69" spans="2:60" ht="20.25" customHeight="1">
      <c r="B69" s="734" t="s">
        <v>228</v>
      </c>
      <c r="C69" s="735"/>
      <c r="D69" s="735"/>
      <c r="E69" s="735"/>
      <c r="F69" s="735"/>
      <c r="G69" s="735"/>
      <c r="H69" s="735"/>
      <c r="I69" s="735"/>
      <c r="J69" s="735"/>
      <c r="K69" s="735"/>
      <c r="L69" s="735"/>
      <c r="M69" s="735"/>
      <c r="N69" s="735"/>
      <c r="O69" s="735"/>
      <c r="P69" s="735"/>
      <c r="Q69" s="735"/>
      <c r="R69" s="735"/>
      <c r="S69" s="735"/>
      <c r="T69" s="736"/>
      <c r="U69" s="218">
        <v>10</v>
      </c>
      <c r="V69" s="219">
        <v>11</v>
      </c>
      <c r="W69" s="219">
        <v>12</v>
      </c>
      <c r="X69" s="219">
        <v>13</v>
      </c>
      <c r="Y69" s="219">
        <v>14</v>
      </c>
      <c r="Z69" s="219">
        <v>15</v>
      </c>
      <c r="AA69" s="220">
        <v>16</v>
      </c>
      <c r="AB69" s="218">
        <v>10</v>
      </c>
      <c r="AC69" s="219">
        <v>11</v>
      </c>
      <c r="AD69" s="219">
        <v>12</v>
      </c>
      <c r="AE69" s="219">
        <v>13</v>
      </c>
      <c r="AF69" s="219">
        <v>14</v>
      </c>
      <c r="AG69" s="219">
        <v>15</v>
      </c>
      <c r="AH69" s="220">
        <v>16</v>
      </c>
      <c r="AI69" s="218">
        <v>10</v>
      </c>
      <c r="AJ69" s="219">
        <v>11</v>
      </c>
      <c r="AK69" s="219">
        <v>12</v>
      </c>
      <c r="AL69" s="219">
        <v>13</v>
      </c>
      <c r="AM69" s="219">
        <v>14</v>
      </c>
      <c r="AN69" s="219">
        <v>15</v>
      </c>
      <c r="AO69" s="220">
        <v>16</v>
      </c>
      <c r="AP69" s="218">
        <v>10</v>
      </c>
      <c r="AQ69" s="219">
        <v>11</v>
      </c>
      <c r="AR69" s="219">
        <v>12</v>
      </c>
      <c r="AS69" s="219">
        <v>13</v>
      </c>
      <c r="AT69" s="219">
        <v>14</v>
      </c>
      <c r="AU69" s="219">
        <v>15</v>
      </c>
      <c r="AV69" s="220">
        <v>16</v>
      </c>
      <c r="AW69" s="221"/>
      <c r="AX69" s="219"/>
      <c r="AY69" s="222"/>
      <c r="AZ69" s="737"/>
      <c r="BA69" s="738"/>
      <c r="BB69" s="743"/>
      <c r="BC69" s="744"/>
      <c r="BD69" s="744"/>
      <c r="BE69" s="744"/>
      <c r="BF69" s="744"/>
      <c r="BG69" s="744"/>
      <c r="BH69" s="745"/>
    </row>
    <row r="70" spans="2:60" ht="20.25" customHeight="1">
      <c r="B70" s="752" t="s">
        <v>229</v>
      </c>
      <c r="C70" s="753"/>
      <c r="D70" s="753"/>
      <c r="E70" s="753"/>
      <c r="F70" s="753"/>
      <c r="G70" s="753"/>
      <c r="H70" s="753"/>
      <c r="I70" s="753"/>
      <c r="J70" s="753"/>
      <c r="K70" s="753"/>
      <c r="L70" s="753"/>
      <c r="M70" s="753"/>
      <c r="N70" s="753"/>
      <c r="O70" s="753"/>
      <c r="P70" s="753"/>
      <c r="Q70" s="753"/>
      <c r="R70" s="753"/>
      <c r="S70" s="753"/>
      <c r="T70" s="754"/>
      <c r="U70" s="223"/>
      <c r="V70" s="224"/>
      <c r="W70" s="224"/>
      <c r="X70" s="224"/>
      <c r="Y70" s="224"/>
      <c r="Z70" s="224"/>
      <c r="AA70" s="225"/>
      <c r="AB70" s="226"/>
      <c r="AC70" s="224"/>
      <c r="AD70" s="224"/>
      <c r="AE70" s="224"/>
      <c r="AF70" s="224"/>
      <c r="AG70" s="224"/>
      <c r="AH70" s="225"/>
      <c r="AI70" s="226"/>
      <c r="AJ70" s="224"/>
      <c r="AK70" s="224"/>
      <c r="AL70" s="224"/>
      <c r="AM70" s="224"/>
      <c r="AN70" s="224"/>
      <c r="AO70" s="225"/>
      <c r="AP70" s="226"/>
      <c r="AQ70" s="224"/>
      <c r="AR70" s="224"/>
      <c r="AS70" s="224"/>
      <c r="AT70" s="224"/>
      <c r="AU70" s="224"/>
      <c r="AV70" s="225"/>
      <c r="AW70" s="226"/>
      <c r="AX70" s="224"/>
      <c r="AY70" s="227"/>
      <c r="AZ70" s="739"/>
      <c r="BA70" s="740"/>
      <c r="BB70" s="746"/>
      <c r="BC70" s="747"/>
      <c r="BD70" s="747"/>
      <c r="BE70" s="747"/>
      <c r="BF70" s="747"/>
      <c r="BG70" s="747"/>
      <c r="BH70" s="748"/>
    </row>
    <row r="71" spans="2:60" ht="20.25" customHeight="1">
      <c r="B71" s="752" t="s">
        <v>230</v>
      </c>
      <c r="C71" s="753"/>
      <c r="D71" s="753"/>
      <c r="E71" s="753"/>
      <c r="F71" s="753"/>
      <c r="G71" s="753"/>
      <c r="H71" s="753"/>
      <c r="I71" s="753"/>
      <c r="J71" s="753"/>
      <c r="K71" s="753"/>
      <c r="L71" s="753"/>
      <c r="M71" s="753"/>
      <c r="N71" s="753"/>
      <c r="O71" s="753"/>
      <c r="P71" s="753"/>
      <c r="Q71" s="753"/>
      <c r="R71" s="753"/>
      <c r="S71" s="753"/>
      <c r="T71" s="754"/>
      <c r="U71" s="223">
        <v>9</v>
      </c>
      <c r="V71" s="224">
        <v>9</v>
      </c>
      <c r="W71" s="224">
        <v>9</v>
      </c>
      <c r="X71" s="224">
        <v>9</v>
      </c>
      <c r="Y71" s="224">
        <v>9</v>
      </c>
      <c r="Z71" s="224">
        <v>9</v>
      </c>
      <c r="AA71" s="228">
        <v>9</v>
      </c>
      <c r="AB71" s="229">
        <v>9</v>
      </c>
      <c r="AC71" s="224">
        <v>9</v>
      </c>
      <c r="AD71" s="224">
        <v>9</v>
      </c>
      <c r="AE71" s="224">
        <v>9</v>
      </c>
      <c r="AF71" s="224">
        <v>9</v>
      </c>
      <c r="AG71" s="224">
        <v>9</v>
      </c>
      <c r="AH71" s="228">
        <v>9</v>
      </c>
      <c r="AI71" s="229">
        <v>9</v>
      </c>
      <c r="AJ71" s="224">
        <v>9</v>
      </c>
      <c r="AK71" s="224">
        <v>9</v>
      </c>
      <c r="AL71" s="224">
        <v>9</v>
      </c>
      <c r="AM71" s="224">
        <v>9</v>
      </c>
      <c r="AN71" s="224">
        <v>9</v>
      </c>
      <c r="AO71" s="228">
        <v>9</v>
      </c>
      <c r="AP71" s="229">
        <v>9</v>
      </c>
      <c r="AQ71" s="224">
        <v>9</v>
      </c>
      <c r="AR71" s="224">
        <v>9</v>
      </c>
      <c r="AS71" s="224">
        <v>9</v>
      </c>
      <c r="AT71" s="224">
        <v>9</v>
      </c>
      <c r="AU71" s="224">
        <v>9</v>
      </c>
      <c r="AV71" s="228">
        <v>9</v>
      </c>
      <c r="AW71" s="229"/>
      <c r="AX71" s="224"/>
      <c r="AY71" s="227"/>
      <c r="AZ71" s="741"/>
      <c r="BA71" s="742"/>
      <c r="BB71" s="746"/>
      <c r="BC71" s="747"/>
      <c r="BD71" s="747"/>
      <c r="BE71" s="747"/>
      <c r="BF71" s="747"/>
      <c r="BG71" s="747"/>
      <c r="BH71" s="748"/>
    </row>
    <row r="72" spans="2:60" ht="20.25" customHeight="1">
      <c r="B72" s="752" t="s">
        <v>231</v>
      </c>
      <c r="C72" s="753"/>
      <c r="D72" s="753"/>
      <c r="E72" s="753"/>
      <c r="F72" s="753"/>
      <c r="G72" s="753"/>
      <c r="H72" s="753"/>
      <c r="I72" s="753"/>
      <c r="J72" s="753"/>
      <c r="K72" s="753"/>
      <c r="L72" s="753"/>
      <c r="M72" s="753"/>
      <c r="N72" s="753"/>
      <c r="O72" s="753"/>
      <c r="P72" s="753"/>
      <c r="Q72" s="753"/>
      <c r="R72" s="753"/>
      <c r="S72" s="753"/>
      <c r="T72" s="754"/>
      <c r="U72" s="230">
        <f t="shared" ref="U72:AY72" si="1">IF(SUMIF($F$21:$F$68,"介護従業者",U21:U68)=0,"",SUMIF($F$21:$F$68,"介護従業者",U21:U68))</f>
        <v>42.5</v>
      </c>
      <c r="V72" s="231">
        <f t="shared" si="1"/>
        <v>44.499999999999993</v>
      </c>
      <c r="W72" s="231">
        <f t="shared" si="1"/>
        <v>42.5</v>
      </c>
      <c r="X72" s="231">
        <f t="shared" si="1"/>
        <v>43.999999999999993</v>
      </c>
      <c r="Y72" s="231">
        <f t="shared" si="1"/>
        <v>44</v>
      </c>
      <c r="Z72" s="231">
        <f t="shared" si="1"/>
        <v>42</v>
      </c>
      <c r="AA72" s="232">
        <f t="shared" si="1"/>
        <v>40</v>
      </c>
      <c r="AB72" s="230">
        <f t="shared" si="1"/>
        <v>42.5</v>
      </c>
      <c r="AC72" s="231">
        <f t="shared" si="1"/>
        <v>44.5</v>
      </c>
      <c r="AD72" s="231">
        <f t="shared" si="1"/>
        <v>42.5</v>
      </c>
      <c r="AE72" s="231">
        <f t="shared" si="1"/>
        <v>44</v>
      </c>
      <c r="AF72" s="231">
        <f t="shared" si="1"/>
        <v>44</v>
      </c>
      <c r="AG72" s="231">
        <f t="shared" si="1"/>
        <v>42</v>
      </c>
      <c r="AH72" s="232">
        <f t="shared" si="1"/>
        <v>40</v>
      </c>
      <c r="AI72" s="230">
        <f t="shared" si="1"/>
        <v>42.5</v>
      </c>
      <c r="AJ72" s="231">
        <f t="shared" si="1"/>
        <v>44.5</v>
      </c>
      <c r="AK72" s="231">
        <f t="shared" si="1"/>
        <v>42.5</v>
      </c>
      <c r="AL72" s="231">
        <f t="shared" si="1"/>
        <v>44</v>
      </c>
      <c r="AM72" s="231">
        <f t="shared" si="1"/>
        <v>44</v>
      </c>
      <c r="AN72" s="231">
        <f t="shared" si="1"/>
        <v>42</v>
      </c>
      <c r="AO72" s="232">
        <f t="shared" si="1"/>
        <v>40</v>
      </c>
      <c r="AP72" s="230">
        <f t="shared" si="1"/>
        <v>42.5</v>
      </c>
      <c r="AQ72" s="231">
        <f t="shared" si="1"/>
        <v>44.5</v>
      </c>
      <c r="AR72" s="231">
        <f t="shared" si="1"/>
        <v>42.5</v>
      </c>
      <c r="AS72" s="231">
        <f t="shared" si="1"/>
        <v>44</v>
      </c>
      <c r="AT72" s="231">
        <f t="shared" si="1"/>
        <v>44</v>
      </c>
      <c r="AU72" s="231">
        <f t="shared" si="1"/>
        <v>42</v>
      </c>
      <c r="AV72" s="232">
        <f t="shared" si="1"/>
        <v>39.999999999999993</v>
      </c>
      <c r="AW72" s="230" t="str">
        <f t="shared" si="1"/>
        <v/>
      </c>
      <c r="AX72" s="231" t="str">
        <f t="shared" si="1"/>
        <v/>
      </c>
      <c r="AY72" s="231" t="str">
        <f t="shared" si="1"/>
        <v/>
      </c>
      <c r="AZ72" s="756">
        <f>IF($BC$3="４週",SUM(U72:AV72),IF($BC$3="暦月",SUM(U72:AY72),""))</f>
        <v>1198</v>
      </c>
      <c r="BA72" s="757"/>
      <c r="BB72" s="746"/>
      <c r="BC72" s="747"/>
      <c r="BD72" s="747"/>
      <c r="BE72" s="747"/>
      <c r="BF72" s="747"/>
      <c r="BG72" s="747"/>
      <c r="BH72" s="748"/>
    </row>
    <row r="73" spans="2:60" ht="20.25" customHeight="1" thickBot="1">
      <c r="B73" s="768" t="s">
        <v>232</v>
      </c>
      <c r="C73" s="759"/>
      <c r="D73" s="759"/>
      <c r="E73" s="759"/>
      <c r="F73" s="759"/>
      <c r="G73" s="759"/>
      <c r="H73" s="759"/>
      <c r="I73" s="759"/>
      <c r="J73" s="759"/>
      <c r="K73" s="759"/>
      <c r="L73" s="759"/>
      <c r="M73" s="759"/>
      <c r="N73" s="759"/>
      <c r="O73" s="759"/>
      <c r="P73" s="759"/>
      <c r="Q73" s="759"/>
      <c r="R73" s="759"/>
      <c r="S73" s="759"/>
      <c r="T73" s="760"/>
      <c r="U73" s="233">
        <f t="shared" ref="U73:AY73" si="2">IF(SUMIF($G$21:$G$68,"介護従業者",U21:U68)=0,"",SUMIF($G$21:$G$68,"介護従業者",U21:U68))</f>
        <v>10</v>
      </c>
      <c r="V73" s="234">
        <f t="shared" si="2"/>
        <v>10</v>
      </c>
      <c r="W73" s="234">
        <f t="shared" si="2"/>
        <v>10</v>
      </c>
      <c r="X73" s="234">
        <f t="shared" si="2"/>
        <v>10</v>
      </c>
      <c r="Y73" s="234">
        <f t="shared" si="2"/>
        <v>10</v>
      </c>
      <c r="Z73" s="234">
        <f t="shared" si="2"/>
        <v>10</v>
      </c>
      <c r="AA73" s="235">
        <f t="shared" si="2"/>
        <v>10</v>
      </c>
      <c r="AB73" s="236">
        <f t="shared" si="2"/>
        <v>10</v>
      </c>
      <c r="AC73" s="234">
        <f t="shared" si="2"/>
        <v>10</v>
      </c>
      <c r="AD73" s="234">
        <f t="shared" si="2"/>
        <v>10</v>
      </c>
      <c r="AE73" s="234">
        <f t="shared" si="2"/>
        <v>10</v>
      </c>
      <c r="AF73" s="234">
        <f t="shared" si="2"/>
        <v>10</v>
      </c>
      <c r="AG73" s="234">
        <f t="shared" si="2"/>
        <v>10</v>
      </c>
      <c r="AH73" s="235">
        <f t="shared" si="2"/>
        <v>10</v>
      </c>
      <c r="AI73" s="236">
        <f t="shared" si="2"/>
        <v>10</v>
      </c>
      <c r="AJ73" s="234">
        <f t="shared" si="2"/>
        <v>10</v>
      </c>
      <c r="AK73" s="234">
        <f t="shared" si="2"/>
        <v>10</v>
      </c>
      <c r="AL73" s="234">
        <f t="shared" si="2"/>
        <v>10</v>
      </c>
      <c r="AM73" s="234">
        <f t="shared" si="2"/>
        <v>10</v>
      </c>
      <c r="AN73" s="234">
        <f t="shared" si="2"/>
        <v>10</v>
      </c>
      <c r="AO73" s="235">
        <f t="shared" si="2"/>
        <v>10</v>
      </c>
      <c r="AP73" s="236">
        <f t="shared" si="2"/>
        <v>10</v>
      </c>
      <c r="AQ73" s="234">
        <f t="shared" si="2"/>
        <v>10</v>
      </c>
      <c r="AR73" s="234">
        <f t="shared" si="2"/>
        <v>10</v>
      </c>
      <c r="AS73" s="234">
        <f t="shared" si="2"/>
        <v>10</v>
      </c>
      <c r="AT73" s="234">
        <f t="shared" si="2"/>
        <v>10</v>
      </c>
      <c r="AU73" s="234">
        <f t="shared" si="2"/>
        <v>10</v>
      </c>
      <c r="AV73" s="235">
        <f t="shared" si="2"/>
        <v>10</v>
      </c>
      <c r="AW73" s="236" t="str">
        <f t="shared" si="2"/>
        <v/>
      </c>
      <c r="AX73" s="234" t="str">
        <f t="shared" si="2"/>
        <v/>
      </c>
      <c r="AY73" s="237" t="str">
        <f t="shared" si="2"/>
        <v/>
      </c>
      <c r="AZ73" s="761">
        <f>IF($BC$3="４週",SUM(U73:AV73),IF($BC$3="暦月",SUM(U73:AY73),""))</f>
        <v>280</v>
      </c>
      <c r="BA73" s="762"/>
      <c r="BB73" s="749"/>
      <c r="BC73" s="750"/>
      <c r="BD73" s="750"/>
      <c r="BE73" s="750"/>
      <c r="BF73" s="750"/>
      <c r="BG73" s="750"/>
      <c r="BH73" s="751"/>
    </row>
    <row r="74" spans="2:60" s="47" customFormat="1" ht="20.25" customHeight="1">
      <c r="C74" s="48"/>
      <c r="D74" s="48"/>
      <c r="E74" s="48"/>
      <c r="F74" s="48"/>
      <c r="G74" s="48"/>
      <c r="R74" s="50"/>
      <c r="BH74" s="49"/>
    </row>
    <row r="75" spans="2:60" ht="20.25" customHeight="1"/>
    <row r="76" spans="2:60" ht="20.25" customHeight="1"/>
    <row r="77" spans="2:60" ht="20.25" customHeight="1"/>
    <row r="78" spans="2:60" ht="20.25" customHeight="1"/>
    <row r="79" spans="2:60" ht="20.25" customHeight="1"/>
    <row r="80" spans="2:60" ht="20.25" customHeight="1"/>
    <row r="81" ht="20.25" customHeight="1"/>
    <row r="82" ht="20.25" customHeight="1"/>
    <row r="83" ht="20.25" customHeight="1"/>
    <row r="84" ht="20.25" customHeight="1"/>
    <row r="85" ht="20.25" customHeight="1"/>
    <row r="86" ht="20.25" customHeight="1"/>
    <row r="87" ht="20.25" customHeight="1"/>
    <row r="88" ht="20.25" customHeight="1"/>
    <row r="89" ht="20.25" customHeight="1"/>
    <row r="90" ht="20.25" customHeight="1"/>
    <row r="91" ht="20.25" customHeight="1"/>
    <row r="92" ht="20.25" customHeight="1"/>
    <row r="93" ht="20.25" customHeight="1"/>
    <row r="94" ht="20.25" customHeight="1"/>
    <row r="95" ht="20.25" customHeight="1"/>
    <row r="96" ht="20.25" customHeight="1"/>
    <row r="97" ht="20.25" customHeight="1"/>
    <row r="98" ht="20.25" customHeight="1"/>
    <row r="99" ht="20.25" customHeight="1"/>
    <row r="100" ht="20.25" customHeight="1"/>
    <row r="101" ht="20.25" customHeight="1"/>
    <row r="128" spans="1:57">
      <c r="A128" s="11"/>
      <c r="B128" s="11"/>
      <c r="C128" s="12"/>
      <c r="D128" s="12"/>
      <c r="E128" s="12"/>
      <c r="F128" s="12"/>
      <c r="G128" s="12"/>
      <c r="H128" s="12"/>
      <c r="I128" s="13"/>
      <c r="J128" s="13"/>
      <c r="K128" s="13"/>
      <c r="L128" s="13"/>
      <c r="M128" s="13"/>
      <c r="N128" s="13"/>
      <c r="O128" s="13"/>
      <c r="P128" s="13"/>
      <c r="Q128" s="13"/>
      <c r="R128" s="13"/>
      <c r="S128" s="13"/>
      <c r="T128" s="13"/>
      <c r="U128" s="13"/>
      <c r="V128" s="13"/>
      <c r="W128" s="13"/>
      <c r="X128" s="13"/>
      <c r="Y128" s="13"/>
      <c r="Z128" s="13"/>
      <c r="AA128" s="13"/>
      <c r="AB128" s="13"/>
      <c r="AC128" s="13"/>
      <c r="AD128" s="13"/>
      <c r="AE128" s="13"/>
      <c r="AF128" s="13"/>
      <c r="AG128" s="13"/>
      <c r="AH128" s="13"/>
      <c r="AI128" s="13"/>
      <c r="AJ128" s="13"/>
      <c r="AK128" s="13"/>
      <c r="AL128" s="13"/>
      <c r="AM128" s="13"/>
      <c r="AN128" s="13"/>
      <c r="AO128" s="13"/>
      <c r="AP128" s="13"/>
      <c r="AQ128" s="13"/>
      <c r="AR128" s="13"/>
      <c r="AS128" s="13"/>
      <c r="AT128" s="13"/>
      <c r="AU128" s="13"/>
      <c r="AV128" s="13"/>
      <c r="AW128" s="13"/>
      <c r="AX128" s="10"/>
      <c r="AY128" s="10"/>
      <c r="AZ128" s="10"/>
      <c r="BA128" s="10"/>
      <c r="BB128" s="10"/>
      <c r="BC128" s="10"/>
      <c r="BD128" s="10"/>
      <c r="BE128" s="10"/>
    </row>
    <row r="129" spans="1:57">
      <c r="A129" s="11"/>
      <c r="B129" s="11"/>
      <c r="C129" s="12"/>
      <c r="D129" s="12"/>
      <c r="E129" s="12"/>
      <c r="F129" s="12"/>
      <c r="G129" s="12"/>
      <c r="H129" s="12"/>
      <c r="I129" s="13"/>
      <c r="J129" s="13"/>
      <c r="K129" s="13"/>
      <c r="L129" s="13"/>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J129" s="13"/>
      <c r="AK129" s="13"/>
      <c r="AL129" s="13"/>
      <c r="AM129" s="13"/>
      <c r="AN129" s="13"/>
      <c r="AO129" s="13"/>
      <c r="AP129" s="13"/>
      <c r="AQ129" s="13"/>
      <c r="AR129" s="13"/>
      <c r="AS129" s="13"/>
      <c r="AT129" s="13"/>
      <c r="AU129" s="13"/>
      <c r="AV129" s="13"/>
      <c r="AW129" s="13"/>
      <c r="AX129" s="10"/>
      <c r="AY129" s="10"/>
      <c r="AZ129" s="10"/>
      <c r="BA129" s="10"/>
      <c r="BB129" s="10"/>
      <c r="BC129" s="10"/>
      <c r="BD129" s="10"/>
      <c r="BE129" s="10"/>
    </row>
    <row r="130" spans="1:57">
      <c r="A130" s="11"/>
      <c r="B130" s="11"/>
      <c r="C130" s="14"/>
      <c r="D130" s="14"/>
      <c r="E130" s="14"/>
      <c r="F130" s="14"/>
      <c r="G130" s="14"/>
      <c r="H130" s="14"/>
      <c r="I130" s="12"/>
      <c r="J130" s="12"/>
      <c r="K130" s="11"/>
      <c r="L130" s="11"/>
      <c r="M130" s="11"/>
      <c r="N130" s="11"/>
      <c r="O130" s="11"/>
      <c r="P130" s="11"/>
    </row>
    <row r="131" spans="1:57">
      <c r="A131" s="11"/>
      <c r="B131" s="11"/>
      <c r="C131" s="14"/>
      <c r="D131" s="14"/>
      <c r="E131" s="14"/>
      <c r="F131" s="14"/>
      <c r="G131" s="14"/>
      <c r="H131" s="14"/>
      <c r="I131" s="12"/>
      <c r="J131" s="12"/>
      <c r="K131" s="11"/>
      <c r="L131" s="11"/>
      <c r="M131" s="11"/>
      <c r="N131" s="11"/>
      <c r="O131" s="11"/>
      <c r="P131" s="11"/>
    </row>
    <row r="132" spans="1:57">
      <c r="C132" s="3"/>
      <c r="D132" s="3"/>
      <c r="E132" s="3"/>
      <c r="F132" s="3"/>
      <c r="G132" s="3"/>
      <c r="H132" s="3"/>
    </row>
    <row r="133" spans="1:57">
      <c r="C133" s="3"/>
      <c r="D133" s="3"/>
      <c r="E133" s="3"/>
      <c r="F133" s="3"/>
      <c r="G133" s="3"/>
      <c r="H133" s="3"/>
    </row>
    <row r="134" spans="1:57">
      <c r="C134" s="3"/>
      <c r="D134" s="3"/>
      <c r="E134" s="3"/>
      <c r="F134" s="3"/>
      <c r="G134" s="3"/>
      <c r="H134" s="3"/>
    </row>
    <row r="135" spans="1:57">
      <c r="C135" s="3"/>
      <c r="D135" s="3"/>
      <c r="E135" s="3"/>
      <c r="F135" s="3"/>
      <c r="G135" s="3"/>
      <c r="H135" s="3"/>
    </row>
  </sheetData>
  <sheetProtection sheet="1" insertRows="0" deleteRows="0"/>
  <mergeCells count="217">
    <mergeCell ref="BB54:BC54"/>
    <mergeCell ref="BC10:BD10"/>
    <mergeCell ref="M39:O41"/>
    <mergeCell ref="AZ39:BA39"/>
    <mergeCell ref="I63:L65"/>
    <mergeCell ref="I66:L68"/>
    <mergeCell ref="C42:E44"/>
    <mergeCell ref="C45:E47"/>
    <mergeCell ref="C48:E50"/>
    <mergeCell ref="C51:E53"/>
    <mergeCell ref="C54:E56"/>
    <mergeCell ref="C57:E59"/>
    <mergeCell ref="C60:E62"/>
    <mergeCell ref="C63:E65"/>
    <mergeCell ref="C66:E68"/>
    <mergeCell ref="H66:H68"/>
    <mergeCell ref="M66:O68"/>
    <mergeCell ref="AZ66:BA66"/>
    <mergeCell ref="H54:H56"/>
    <mergeCell ref="M54:O56"/>
    <mergeCell ref="AZ54:BA54"/>
    <mergeCell ref="BD39:BH41"/>
    <mergeCell ref="AZ40:BA40"/>
    <mergeCell ref="BB40:BC40"/>
    <mergeCell ref="AZ41:BA41"/>
    <mergeCell ref="BB39:BC39"/>
    <mergeCell ref="BD36:BH38"/>
    <mergeCell ref="AZ37:BA37"/>
    <mergeCell ref="BB37:BC37"/>
    <mergeCell ref="BB41:BC41"/>
    <mergeCell ref="C21:E23"/>
    <mergeCell ref="C24:E26"/>
    <mergeCell ref="C27:E29"/>
    <mergeCell ref="C30:E32"/>
    <mergeCell ref="C33:E35"/>
    <mergeCell ref="C36:E38"/>
    <mergeCell ref="C39:E41"/>
    <mergeCell ref="I21:L23"/>
    <mergeCell ref="I24:L26"/>
    <mergeCell ref="I27:L29"/>
    <mergeCell ref="I30:L32"/>
    <mergeCell ref="I33:L35"/>
    <mergeCell ref="I36:L38"/>
    <mergeCell ref="I39:L41"/>
    <mergeCell ref="H39:H41"/>
    <mergeCell ref="BD33:BH35"/>
    <mergeCell ref="AZ34:BA34"/>
    <mergeCell ref="BB34:BC34"/>
    <mergeCell ref="AZ73:BA73"/>
    <mergeCell ref="BD63:BH65"/>
    <mergeCell ref="AZ64:BA64"/>
    <mergeCell ref="BB64:BC64"/>
    <mergeCell ref="AZ65:BA65"/>
    <mergeCell ref="BB65:BC65"/>
    <mergeCell ref="H63:H65"/>
    <mergeCell ref="M63:O65"/>
    <mergeCell ref="AZ63:BA63"/>
    <mergeCell ref="BB63:BC63"/>
    <mergeCell ref="AZ69:BA71"/>
    <mergeCell ref="BB69:BH73"/>
    <mergeCell ref="B73:T73"/>
    <mergeCell ref="B69:T69"/>
    <mergeCell ref="B70:T70"/>
    <mergeCell ref="B71:T71"/>
    <mergeCell ref="B72:T72"/>
    <mergeCell ref="AZ72:BA72"/>
    <mergeCell ref="BD66:BH68"/>
    <mergeCell ref="AZ67:BA67"/>
    <mergeCell ref="BB67:BC67"/>
    <mergeCell ref="AZ68:BA68"/>
    <mergeCell ref="BB68:BC68"/>
    <mergeCell ref="BB66:BC66"/>
    <mergeCell ref="BD60:BH62"/>
    <mergeCell ref="AZ61:BA61"/>
    <mergeCell ref="BB61:BC61"/>
    <mergeCell ref="AZ62:BA62"/>
    <mergeCell ref="BB62:BC62"/>
    <mergeCell ref="H60:H62"/>
    <mergeCell ref="M60:O62"/>
    <mergeCell ref="AZ60:BA60"/>
    <mergeCell ref="BB60:BC60"/>
    <mergeCell ref="I60:L62"/>
    <mergeCell ref="BD57:BH59"/>
    <mergeCell ref="AZ58:BA58"/>
    <mergeCell ref="BB58:BC58"/>
    <mergeCell ref="AZ59:BA59"/>
    <mergeCell ref="BB59:BC59"/>
    <mergeCell ref="H57:H59"/>
    <mergeCell ref="M57:O59"/>
    <mergeCell ref="AZ57:BA57"/>
    <mergeCell ref="BB57:BC57"/>
    <mergeCell ref="I57:L59"/>
    <mergeCell ref="BD51:BH53"/>
    <mergeCell ref="AZ52:BA52"/>
    <mergeCell ref="BB52:BC52"/>
    <mergeCell ref="AZ53:BA53"/>
    <mergeCell ref="BB53:BC53"/>
    <mergeCell ref="H51:H53"/>
    <mergeCell ref="M51:O53"/>
    <mergeCell ref="AZ51:BA51"/>
    <mergeCell ref="BB51:BC51"/>
    <mergeCell ref="I51:L53"/>
    <mergeCell ref="BD48:BH50"/>
    <mergeCell ref="AZ49:BA49"/>
    <mergeCell ref="BB49:BC49"/>
    <mergeCell ref="AZ50:BA50"/>
    <mergeCell ref="BB50:BC50"/>
    <mergeCell ref="H48:H50"/>
    <mergeCell ref="M48:O50"/>
    <mergeCell ref="AZ48:BA48"/>
    <mergeCell ref="BB48:BC48"/>
    <mergeCell ref="I48:L50"/>
    <mergeCell ref="BD45:BH47"/>
    <mergeCell ref="AZ46:BA46"/>
    <mergeCell ref="BB46:BC46"/>
    <mergeCell ref="AZ47:BA47"/>
    <mergeCell ref="BB47:BC47"/>
    <mergeCell ref="H45:H47"/>
    <mergeCell ref="M45:O47"/>
    <mergeCell ref="AZ45:BA45"/>
    <mergeCell ref="BB45:BC45"/>
    <mergeCell ref="I45:L47"/>
    <mergeCell ref="BD42:BH44"/>
    <mergeCell ref="AZ43:BA43"/>
    <mergeCell ref="BB43:BC43"/>
    <mergeCell ref="AZ44:BA44"/>
    <mergeCell ref="BB44:BC44"/>
    <mergeCell ref="H42:H44"/>
    <mergeCell ref="M42:O44"/>
    <mergeCell ref="AZ42:BA42"/>
    <mergeCell ref="BB42:BC42"/>
    <mergeCell ref="I42:L44"/>
    <mergeCell ref="AZ35:BA35"/>
    <mergeCell ref="BB35:BC35"/>
    <mergeCell ref="H33:H35"/>
    <mergeCell ref="M33:O35"/>
    <mergeCell ref="AZ33:BA33"/>
    <mergeCell ref="BB33:BC33"/>
    <mergeCell ref="H30:H32"/>
    <mergeCell ref="M30:O32"/>
    <mergeCell ref="AZ30:BA30"/>
    <mergeCell ref="BB30:BC30"/>
    <mergeCell ref="BB32:BC32"/>
    <mergeCell ref="AZ38:BA38"/>
    <mergeCell ref="BB38:BC38"/>
    <mergeCell ref="H36:H38"/>
    <mergeCell ref="M36:O38"/>
    <mergeCell ref="AZ36:BA36"/>
    <mergeCell ref="BB36:BC36"/>
    <mergeCell ref="U12:V12"/>
    <mergeCell ref="BC4:BF4"/>
    <mergeCell ref="H21:H23"/>
    <mergeCell ref="M21:O23"/>
    <mergeCell ref="BB23:BC23"/>
    <mergeCell ref="H24:H26"/>
    <mergeCell ref="BD27:BH29"/>
    <mergeCell ref="AZ28:BA28"/>
    <mergeCell ref="BB28:BC28"/>
    <mergeCell ref="AZ29:BA29"/>
    <mergeCell ref="BB29:BC29"/>
    <mergeCell ref="H27:H29"/>
    <mergeCell ref="M27:O29"/>
    <mergeCell ref="AZ27:BA27"/>
    <mergeCell ref="BB27:BC27"/>
    <mergeCell ref="BB13:BD13"/>
    <mergeCell ref="BF13:BH13"/>
    <mergeCell ref="AZ23:BA23"/>
    <mergeCell ref="B16:B20"/>
    <mergeCell ref="C16:E20"/>
    <mergeCell ref="H16:H20"/>
    <mergeCell ref="I16:L20"/>
    <mergeCell ref="M16:O20"/>
    <mergeCell ref="AZ16:BA20"/>
    <mergeCell ref="BB16:BC20"/>
    <mergeCell ref="U17:AA17"/>
    <mergeCell ref="AB17:AH17"/>
    <mergeCell ref="AI17:AO17"/>
    <mergeCell ref="AP17:AV17"/>
    <mergeCell ref="AW17:AY17"/>
    <mergeCell ref="P16:T20"/>
    <mergeCell ref="AR1:BG1"/>
    <mergeCell ref="AA2:AB2"/>
    <mergeCell ref="AD2:AE2"/>
    <mergeCell ref="AH2:AI2"/>
    <mergeCell ref="AR2:BG2"/>
    <mergeCell ref="BC3:BF3"/>
    <mergeCell ref="BB14:BD14"/>
    <mergeCell ref="BF14:BH14"/>
    <mergeCell ref="AZ31:BA31"/>
    <mergeCell ref="BB31:BC31"/>
    <mergeCell ref="BD16:BH20"/>
    <mergeCell ref="AM13:AN13"/>
    <mergeCell ref="AM14:AN14"/>
    <mergeCell ref="BD54:BH56"/>
    <mergeCell ref="AZ55:BA55"/>
    <mergeCell ref="BB55:BC55"/>
    <mergeCell ref="AZ56:BA56"/>
    <mergeCell ref="BB56:BC56"/>
    <mergeCell ref="I54:L56"/>
    <mergeCell ref="AY6:AZ6"/>
    <mergeCell ref="BC6:BD6"/>
    <mergeCell ref="BC8:BD8"/>
    <mergeCell ref="M24:O26"/>
    <mergeCell ref="AZ24:BA24"/>
    <mergeCell ref="BB24:BC24"/>
    <mergeCell ref="AZ21:BA21"/>
    <mergeCell ref="BB21:BC21"/>
    <mergeCell ref="BD24:BH26"/>
    <mergeCell ref="AZ25:BA25"/>
    <mergeCell ref="BB25:BC25"/>
    <mergeCell ref="AZ26:BA26"/>
    <mergeCell ref="BB26:BC26"/>
    <mergeCell ref="BD21:BH23"/>
    <mergeCell ref="AZ22:BA22"/>
    <mergeCell ref="BB22:BC22"/>
    <mergeCell ref="BD30:BH32"/>
    <mergeCell ref="AZ32:BA32"/>
  </mergeCells>
  <phoneticPr fontId="2"/>
  <conditionalFormatting sqref="U68:AY68 U65:AY65 U62:AY62 U59:AY59 U56:AY56 U53:AY53 U50:AY50 U47:AY47 U44:AY44 U41:AY41 U38:AY38 U35:AY35 U32:AY32 U29:AY29 U26:AY26 U23:AY23">
    <cfRule type="expression" dxfId="96" priority="193">
      <formula>OR(U$69=$B22,U$70=$B22)</formula>
    </cfRule>
  </conditionalFormatting>
  <conditionalFormatting sqref="U22:AA23 U69:BA73">
    <cfRule type="expression" dxfId="95" priority="177">
      <formula>INDIRECT(ADDRESS(ROW(),COLUMN()))=TRUNC(INDIRECT(ADDRESS(ROW(),COLUMN())))</formula>
    </cfRule>
  </conditionalFormatting>
  <conditionalFormatting sqref="AB22:AH23">
    <cfRule type="expression" dxfId="94" priority="175">
      <formula>INDIRECT(ADDRESS(ROW(),COLUMN()))=TRUNC(INDIRECT(ADDRESS(ROW(),COLUMN())))</formula>
    </cfRule>
  </conditionalFormatting>
  <conditionalFormatting sqref="AI22:AO23">
    <cfRule type="expression" dxfId="93" priority="173">
      <formula>INDIRECT(ADDRESS(ROW(),COLUMN()))=TRUNC(INDIRECT(ADDRESS(ROW(),COLUMN())))</formula>
    </cfRule>
  </conditionalFormatting>
  <conditionalFormatting sqref="AP22:AV23">
    <cfRule type="expression" dxfId="92" priority="171">
      <formula>INDIRECT(ADDRESS(ROW(),COLUMN()))=TRUNC(INDIRECT(ADDRESS(ROW(),COLUMN())))</formula>
    </cfRule>
  </conditionalFormatting>
  <conditionalFormatting sqref="AW22:AY23">
    <cfRule type="expression" dxfId="91" priority="169">
      <formula>INDIRECT(ADDRESS(ROW(),COLUMN()))=TRUNC(INDIRECT(ADDRESS(ROW(),COLUMN())))</formula>
    </cfRule>
  </conditionalFormatting>
  <conditionalFormatting sqref="AZ22:BC23">
    <cfRule type="expression" dxfId="90" priority="168">
      <formula>INDIRECT(ADDRESS(ROW(),COLUMN()))=TRUNC(INDIRECT(ADDRESS(ROW(),COLUMN())))</formula>
    </cfRule>
  </conditionalFormatting>
  <conditionalFormatting sqref="U25:AA26">
    <cfRule type="expression" dxfId="89" priority="166">
      <formula>INDIRECT(ADDRESS(ROW(),COLUMN()))=TRUNC(INDIRECT(ADDRESS(ROW(),COLUMN())))</formula>
    </cfRule>
  </conditionalFormatting>
  <conditionalFormatting sqref="AB25:AH26">
    <cfRule type="expression" dxfId="88" priority="164">
      <formula>INDIRECT(ADDRESS(ROW(),COLUMN()))=TRUNC(INDIRECT(ADDRESS(ROW(),COLUMN())))</formula>
    </cfRule>
  </conditionalFormatting>
  <conditionalFormatting sqref="AI25:AO26">
    <cfRule type="expression" dxfId="87" priority="162">
      <formula>INDIRECT(ADDRESS(ROW(),COLUMN()))=TRUNC(INDIRECT(ADDRESS(ROW(),COLUMN())))</formula>
    </cfRule>
  </conditionalFormatting>
  <conditionalFormatting sqref="AP25:AV26">
    <cfRule type="expression" dxfId="86" priority="160">
      <formula>INDIRECT(ADDRESS(ROW(),COLUMN()))=TRUNC(INDIRECT(ADDRESS(ROW(),COLUMN())))</formula>
    </cfRule>
  </conditionalFormatting>
  <conditionalFormatting sqref="AW25:AY26">
    <cfRule type="expression" dxfId="85" priority="158">
      <formula>INDIRECT(ADDRESS(ROW(),COLUMN()))=TRUNC(INDIRECT(ADDRESS(ROW(),COLUMN())))</formula>
    </cfRule>
  </conditionalFormatting>
  <conditionalFormatting sqref="AZ25:BC26">
    <cfRule type="expression" dxfId="84" priority="157">
      <formula>INDIRECT(ADDRESS(ROW(),COLUMN()))=TRUNC(INDIRECT(ADDRESS(ROW(),COLUMN())))</formula>
    </cfRule>
  </conditionalFormatting>
  <conditionalFormatting sqref="U28:AA29">
    <cfRule type="expression" dxfId="83" priority="155">
      <formula>INDIRECT(ADDRESS(ROW(),COLUMN()))=TRUNC(INDIRECT(ADDRESS(ROW(),COLUMN())))</formula>
    </cfRule>
  </conditionalFormatting>
  <conditionalFormatting sqref="AB28:AH29">
    <cfRule type="expression" dxfId="82" priority="153">
      <formula>INDIRECT(ADDRESS(ROW(),COLUMN()))=TRUNC(INDIRECT(ADDRESS(ROW(),COLUMN())))</formula>
    </cfRule>
  </conditionalFormatting>
  <conditionalFormatting sqref="AI28:AO29">
    <cfRule type="expression" dxfId="81" priority="151">
      <formula>INDIRECT(ADDRESS(ROW(),COLUMN()))=TRUNC(INDIRECT(ADDRESS(ROW(),COLUMN())))</formula>
    </cfRule>
  </conditionalFormatting>
  <conditionalFormatting sqref="AP28:AV29">
    <cfRule type="expression" dxfId="80" priority="149">
      <formula>INDIRECT(ADDRESS(ROW(),COLUMN()))=TRUNC(INDIRECT(ADDRESS(ROW(),COLUMN())))</formula>
    </cfRule>
  </conditionalFormatting>
  <conditionalFormatting sqref="AW28:AY29">
    <cfRule type="expression" dxfId="79" priority="147">
      <formula>INDIRECT(ADDRESS(ROW(),COLUMN()))=TRUNC(INDIRECT(ADDRESS(ROW(),COLUMN())))</formula>
    </cfRule>
  </conditionalFormatting>
  <conditionalFormatting sqref="AZ28:BC29">
    <cfRule type="expression" dxfId="78" priority="146">
      <formula>INDIRECT(ADDRESS(ROW(),COLUMN()))=TRUNC(INDIRECT(ADDRESS(ROW(),COLUMN())))</formula>
    </cfRule>
  </conditionalFormatting>
  <conditionalFormatting sqref="U31:AA32">
    <cfRule type="expression" dxfId="77" priority="144">
      <formula>INDIRECT(ADDRESS(ROW(),COLUMN()))=TRUNC(INDIRECT(ADDRESS(ROW(),COLUMN())))</formula>
    </cfRule>
  </conditionalFormatting>
  <conditionalFormatting sqref="AB31:AH32">
    <cfRule type="expression" dxfId="76" priority="142">
      <formula>INDIRECT(ADDRESS(ROW(),COLUMN()))=TRUNC(INDIRECT(ADDRESS(ROW(),COLUMN())))</formula>
    </cfRule>
  </conditionalFormatting>
  <conditionalFormatting sqref="AI31:AO32">
    <cfRule type="expression" dxfId="75" priority="140">
      <formula>INDIRECT(ADDRESS(ROW(),COLUMN()))=TRUNC(INDIRECT(ADDRESS(ROW(),COLUMN())))</formula>
    </cfRule>
  </conditionalFormatting>
  <conditionalFormatting sqref="AP31:AV32">
    <cfRule type="expression" dxfId="74" priority="138">
      <formula>INDIRECT(ADDRESS(ROW(),COLUMN()))=TRUNC(INDIRECT(ADDRESS(ROW(),COLUMN())))</formula>
    </cfRule>
  </conditionalFormatting>
  <conditionalFormatting sqref="AW31:AY32">
    <cfRule type="expression" dxfId="73" priority="136">
      <formula>INDIRECT(ADDRESS(ROW(),COLUMN()))=TRUNC(INDIRECT(ADDRESS(ROW(),COLUMN())))</formula>
    </cfRule>
  </conditionalFormatting>
  <conditionalFormatting sqref="AZ31:BC32">
    <cfRule type="expression" dxfId="72" priority="135">
      <formula>INDIRECT(ADDRESS(ROW(),COLUMN()))=TRUNC(INDIRECT(ADDRESS(ROW(),COLUMN())))</formula>
    </cfRule>
  </conditionalFormatting>
  <conditionalFormatting sqref="U34:AA35">
    <cfRule type="expression" dxfId="71" priority="133">
      <formula>INDIRECT(ADDRESS(ROW(),COLUMN()))=TRUNC(INDIRECT(ADDRESS(ROW(),COLUMN())))</formula>
    </cfRule>
  </conditionalFormatting>
  <conditionalFormatting sqref="AB34:AH35">
    <cfRule type="expression" dxfId="70" priority="131">
      <formula>INDIRECT(ADDRESS(ROW(),COLUMN()))=TRUNC(INDIRECT(ADDRESS(ROW(),COLUMN())))</formula>
    </cfRule>
  </conditionalFormatting>
  <conditionalFormatting sqref="AI34:AO35">
    <cfRule type="expression" dxfId="69" priority="129">
      <formula>INDIRECT(ADDRESS(ROW(),COLUMN()))=TRUNC(INDIRECT(ADDRESS(ROW(),COLUMN())))</formula>
    </cfRule>
  </conditionalFormatting>
  <conditionalFormatting sqref="AP34:AV35">
    <cfRule type="expression" dxfId="68" priority="127">
      <formula>INDIRECT(ADDRESS(ROW(),COLUMN()))=TRUNC(INDIRECT(ADDRESS(ROW(),COLUMN())))</formula>
    </cfRule>
  </conditionalFormatting>
  <conditionalFormatting sqref="AW34:AY35">
    <cfRule type="expression" dxfId="67" priority="125">
      <formula>INDIRECT(ADDRESS(ROW(),COLUMN()))=TRUNC(INDIRECT(ADDRESS(ROW(),COLUMN())))</formula>
    </cfRule>
  </conditionalFormatting>
  <conditionalFormatting sqref="AZ34:BC35">
    <cfRule type="expression" dxfId="66" priority="124">
      <formula>INDIRECT(ADDRESS(ROW(),COLUMN()))=TRUNC(INDIRECT(ADDRESS(ROW(),COLUMN())))</formula>
    </cfRule>
  </conditionalFormatting>
  <conditionalFormatting sqref="U37:AA38">
    <cfRule type="expression" dxfId="65" priority="122">
      <formula>INDIRECT(ADDRESS(ROW(),COLUMN()))=TRUNC(INDIRECT(ADDRESS(ROW(),COLUMN())))</formula>
    </cfRule>
  </conditionalFormatting>
  <conditionalFormatting sqref="AB37:AH38">
    <cfRule type="expression" dxfId="64" priority="120">
      <formula>INDIRECT(ADDRESS(ROW(),COLUMN()))=TRUNC(INDIRECT(ADDRESS(ROW(),COLUMN())))</formula>
    </cfRule>
  </conditionalFormatting>
  <conditionalFormatting sqref="AI37:AO38">
    <cfRule type="expression" dxfId="63" priority="118">
      <formula>INDIRECT(ADDRESS(ROW(),COLUMN()))=TRUNC(INDIRECT(ADDRESS(ROW(),COLUMN())))</formula>
    </cfRule>
  </conditionalFormatting>
  <conditionalFormatting sqref="AP37:AV38">
    <cfRule type="expression" dxfId="62" priority="116">
      <formula>INDIRECT(ADDRESS(ROW(),COLUMN()))=TRUNC(INDIRECT(ADDRESS(ROW(),COLUMN())))</formula>
    </cfRule>
  </conditionalFormatting>
  <conditionalFormatting sqref="AW37:AY38">
    <cfRule type="expression" dxfId="61" priority="114">
      <formula>INDIRECT(ADDRESS(ROW(),COLUMN()))=TRUNC(INDIRECT(ADDRESS(ROW(),COLUMN())))</formula>
    </cfRule>
  </conditionalFormatting>
  <conditionalFormatting sqref="AZ37:BC38">
    <cfRule type="expression" dxfId="60" priority="113">
      <formula>INDIRECT(ADDRESS(ROW(),COLUMN()))=TRUNC(INDIRECT(ADDRESS(ROW(),COLUMN())))</formula>
    </cfRule>
  </conditionalFormatting>
  <conditionalFormatting sqref="U40:AA41">
    <cfRule type="expression" dxfId="59" priority="111">
      <formula>INDIRECT(ADDRESS(ROW(),COLUMN()))=TRUNC(INDIRECT(ADDRESS(ROW(),COLUMN())))</formula>
    </cfRule>
  </conditionalFormatting>
  <conditionalFormatting sqref="AB40:AH41">
    <cfRule type="expression" dxfId="58" priority="109">
      <formula>INDIRECT(ADDRESS(ROW(),COLUMN()))=TRUNC(INDIRECT(ADDRESS(ROW(),COLUMN())))</formula>
    </cfRule>
  </conditionalFormatting>
  <conditionalFormatting sqref="AI40:AO41">
    <cfRule type="expression" dxfId="57" priority="107">
      <formula>INDIRECT(ADDRESS(ROW(),COLUMN()))=TRUNC(INDIRECT(ADDRESS(ROW(),COLUMN())))</formula>
    </cfRule>
  </conditionalFormatting>
  <conditionalFormatting sqref="AP40:AV41">
    <cfRule type="expression" dxfId="56" priority="105">
      <formula>INDIRECT(ADDRESS(ROW(),COLUMN()))=TRUNC(INDIRECT(ADDRESS(ROW(),COLUMN())))</formula>
    </cfRule>
  </conditionalFormatting>
  <conditionalFormatting sqref="AW40:AY41">
    <cfRule type="expression" dxfId="55" priority="103">
      <formula>INDIRECT(ADDRESS(ROW(),COLUMN()))=TRUNC(INDIRECT(ADDRESS(ROW(),COLUMN())))</formula>
    </cfRule>
  </conditionalFormatting>
  <conditionalFormatting sqref="AZ40:BC41">
    <cfRule type="expression" dxfId="54" priority="102">
      <formula>INDIRECT(ADDRESS(ROW(),COLUMN()))=TRUNC(INDIRECT(ADDRESS(ROW(),COLUMN())))</formula>
    </cfRule>
  </conditionalFormatting>
  <conditionalFormatting sqref="U43:AA44">
    <cfRule type="expression" dxfId="53" priority="100">
      <formula>INDIRECT(ADDRESS(ROW(),COLUMN()))=TRUNC(INDIRECT(ADDRESS(ROW(),COLUMN())))</formula>
    </cfRule>
  </conditionalFormatting>
  <conditionalFormatting sqref="AB43:AH44">
    <cfRule type="expression" dxfId="52" priority="98">
      <formula>INDIRECT(ADDRESS(ROW(),COLUMN()))=TRUNC(INDIRECT(ADDRESS(ROW(),COLUMN())))</formula>
    </cfRule>
  </conditionalFormatting>
  <conditionalFormatting sqref="AI43:AO44">
    <cfRule type="expression" dxfId="51" priority="96">
      <formula>INDIRECT(ADDRESS(ROW(),COLUMN()))=TRUNC(INDIRECT(ADDRESS(ROW(),COLUMN())))</formula>
    </cfRule>
  </conditionalFormatting>
  <conditionalFormatting sqref="AP43:AV44">
    <cfRule type="expression" dxfId="50" priority="94">
      <formula>INDIRECT(ADDRESS(ROW(),COLUMN()))=TRUNC(INDIRECT(ADDRESS(ROW(),COLUMN())))</formula>
    </cfRule>
  </conditionalFormatting>
  <conditionalFormatting sqref="AW43:AY44">
    <cfRule type="expression" dxfId="49" priority="92">
      <formula>INDIRECT(ADDRESS(ROW(),COLUMN()))=TRUNC(INDIRECT(ADDRESS(ROW(),COLUMN())))</formula>
    </cfRule>
  </conditionalFormatting>
  <conditionalFormatting sqref="AZ43:BC44">
    <cfRule type="expression" dxfId="48" priority="91">
      <formula>INDIRECT(ADDRESS(ROW(),COLUMN()))=TRUNC(INDIRECT(ADDRESS(ROW(),COLUMN())))</formula>
    </cfRule>
  </conditionalFormatting>
  <conditionalFormatting sqref="U46:AA47">
    <cfRule type="expression" dxfId="47" priority="89">
      <formula>INDIRECT(ADDRESS(ROW(),COLUMN()))=TRUNC(INDIRECT(ADDRESS(ROW(),COLUMN())))</formula>
    </cfRule>
  </conditionalFormatting>
  <conditionalFormatting sqref="AB46:AH47">
    <cfRule type="expression" dxfId="46" priority="87">
      <formula>INDIRECT(ADDRESS(ROW(),COLUMN()))=TRUNC(INDIRECT(ADDRESS(ROW(),COLUMN())))</formula>
    </cfRule>
  </conditionalFormatting>
  <conditionalFormatting sqref="AI46:AO47">
    <cfRule type="expression" dxfId="45" priority="85">
      <formula>INDIRECT(ADDRESS(ROW(),COLUMN()))=TRUNC(INDIRECT(ADDRESS(ROW(),COLUMN())))</formula>
    </cfRule>
  </conditionalFormatting>
  <conditionalFormatting sqref="AP46:AV47">
    <cfRule type="expression" dxfId="44" priority="83">
      <formula>INDIRECT(ADDRESS(ROW(),COLUMN()))=TRUNC(INDIRECT(ADDRESS(ROW(),COLUMN())))</formula>
    </cfRule>
  </conditionalFormatting>
  <conditionalFormatting sqref="AW46:AY47">
    <cfRule type="expression" dxfId="43" priority="81">
      <formula>INDIRECT(ADDRESS(ROW(),COLUMN()))=TRUNC(INDIRECT(ADDRESS(ROW(),COLUMN())))</formula>
    </cfRule>
  </conditionalFormatting>
  <conditionalFormatting sqref="AZ46:BC47">
    <cfRule type="expression" dxfId="42" priority="80">
      <formula>INDIRECT(ADDRESS(ROW(),COLUMN()))=TRUNC(INDIRECT(ADDRESS(ROW(),COLUMN())))</formula>
    </cfRule>
  </conditionalFormatting>
  <conditionalFormatting sqref="U49:AA50">
    <cfRule type="expression" dxfId="41" priority="78">
      <formula>INDIRECT(ADDRESS(ROW(),COLUMN()))=TRUNC(INDIRECT(ADDRESS(ROW(),COLUMN())))</formula>
    </cfRule>
  </conditionalFormatting>
  <conditionalFormatting sqref="AB49:AH50">
    <cfRule type="expression" dxfId="40" priority="76">
      <formula>INDIRECT(ADDRESS(ROW(),COLUMN()))=TRUNC(INDIRECT(ADDRESS(ROW(),COLUMN())))</formula>
    </cfRule>
  </conditionalFormatting>
  <conditionalFormatting sqref="AI49:AO50">
    <cfRule type="expression" dxfId="39" priority="74">
      <formula>INDIRECT(ADDRESS(ROW(),COLUMN()))=TRUNC(INDIRECT(ADDRESS(ROW(),COLUMN())))</formula>
    </cfRule>
  </conditionalFormatting>
  <conditionalFormatting sqref="AP49:AV50">
    <cfRule type="expression" dxfId="38" priority="72">
      <formula>INDIRECT(ADDRESS(ROW(),COLUMN()))=TRUNC(INDIRECT(ADDRESS(ROW(),COLUMN())))</formula>
    </cfRule>
  </conditionalFormatting>
  <conditionalFormatting sqref="AW49:AY50">
    <cfRule type="expression" dxfId="37" priority="70">
      <formula>INDIRECT(ADDRESS(ROW(),COLUMN()))=TRUNC(INDIRECT(ADDRESS(ROW(),COLUMN())))</formula>
    </cfRule>
  </conditionalFormatting>
  <conditionalFormatting sqref="AZ49:BC50">
    <cfRule type="expression" dxfId="36" priority="69">
      <formula>INDIRECT(ADDRESS(ROW(),COLUMN()))=TRUNC(INDIRECT(ADDRESS(ROW(),COLUMN())))</formula>
    </cfRule>
  </conditionalFormatting>
  <conditionalFormatting sqref="U52:AA53">
    <cfRule type="expression" dxfId="35" priority="67">
      <formula>INDIRECT(ADDRESS(ROW(),COLUMN()))=TRUNC(INDIRECT(ADDRESS(ROW(),COLUMN())))</formula>
    </cfRule>
  </conditionalFormatting>
  <conditionalFormatting sqref="AB52:AH53">
    <cfRule type="expression" dxfId="34" priority="65">
      <formula>INDIRECT(ADDRESS(ROW(),COLUMN()))=TRUNC(INDIRECT(ADDRESS(ROW(),COLUMN())))</formula>
    </cfRule>
  </conditionalFormatting>
  <conditionalFormatting sqref="AI52:AO53">
    <cfRule type="expression" dxfId="33" priority="63">
      <formula>INDIRECT(ADDRESS(ROW(),COLUMN()))=TRUNC(INDIRECT(ADDRESS(ROW(),COLUMN())))</formula>
    </cfRule>
  </conditionalFormatting>
  <conditionalFormatting sqref="AP52:AV53">
    <cfRule type="expression" dxfId="32" priority="61">
      <formula>INDIRECT(ADDRESS(ROW(),COLUMN()))=TRUNC(INDIRECT(ADDRESS(ROW(),COLUMN())))</formula>
    </cfRule>
  </conditionalFormatting>
  <conditionalFormatting sqref="AW52:AY53">
    <cfRule type="expression" dxfId="31" priority="59">
      <formula>INDIRECT(ADDRESS(ROW(),COLUMN()))=TRUNC(INDIRECT(ADDRESS(ROW(),COLUMN())))</formula>
    </cfRule>
  </conditionalFormatting>
  <conditionalFormatting sqref="AZ52:BC53">
    <cfRule type="expression" dxfId="30" priority="58">
      <formula>INDIRECT(ADDRESS(ROW(),COLUMN()))=TRUNC(INDIRECT(ADDRESS(ROW(),COLUMN())))</formula>
    </cfRule>
  </conditionalFormatting>
  <conditionalFormatting sqref="U55:AA56">
    <cfRule type="expression" dxfId="29" priority="56">
      <formula>INDIRECT(ADDRESS(ROW(),COLUMN()))=TRUNC(INDIRECT(ADDRESS(ROW(),COLUMN())))</formula>
    </cfRule>
  </conditionalFormatting>
  <conditionalFormatting sqref="AB55:AH56">
    <cfRule type="expression" dxfId="28" priority="54">
      <formula>INDIRECT(ADDRESS(ROW(),COLUMN()))=TRUNC(INDIRECT(ADDRESS(ROW(),COLUMN())))</formula>
    </cfRule>
  </conditionalFormatting>
  <conditionalFormatting sqref="AI55:AO56">
    <cfRule type="expression" dxfId="27" priority="52">
      <formula>INDIRECT(ADDRESS(ROW(),COLUMN()))=TRUNC(INDIRECT(ADDRESS(ROW(),COLUMN())))</formula>
    </cfRule>
  </conditionalFormatting>
  <conditionalFormatting sqref="AP55:AV56">
    <cfRule type="expression" dxfId="26" priority="50">
      <formula>INDIRECT(ADDRESS(ROW(),COLUMN()))=TRUNC(INDIRECT(ADDRESS(ROW(),COLUMN())))</formula>
    </cfRule>
  </conditionalFormatting>
  <conditionalFormatting sqref="AW55:AY56">
    <cfRule type="expression" dxfId="25" priority="48">
      <formula>INDIRECT(ADDRESS(ROW(),COLUMN()))=TRUNC(INDIRECT(ADDRESS(ROW(),COLUMN())))</formula>
    </cfRule>
  </conditionalFormatting>
  <conditionalFormatting sqref="AZ55:BC56">
    <cfRule type="expression" dxfId="24" priority="47">
      <formula>INDIRECT(ADDRESS(ROW(),COLUMN()))=TRUNC(INDIRECT(ADDRESS(ROW(),COLUMN())))</formula>
    </cfRule>
  </conditionalFormatting>
  <conditionalFormatting sqref="U58:AA59">
    <cfRule type="expression" dxfId="23" priority="45">
      <formula>INDIRECT(ADDRESS(ROW(),COLUMN()))=TRUNC(INDIRECT(ADDRESS(ROW(),COLUMN())))</formula>
    </cfRule>
  </conditionalFormatting>
  <conditionalFormatting sqref="AB58:AH59">
    <cfRule type="expression" dxfId="22" priority="43">
      <formula>INDIRECT(ADDRESS(ROW(),COLUMN()))=TRUNC(INDIRECT(ADDRESS(ROW(),COLUMN())))</formula>
    </cfRule>
  </conditionalFormatting>
  <conditionalFormatting sqref="AI58:AO59">
    <cfRule type="expression" dxfId="21" priority="41">
      <formula>INDIRECT(ADDRESS(ROW(),COLUMN()))=TRUNC(INDIRECT(ADDRESS(ROW(),COLUMN())))</formula>
    </cfRule>
  </conditionalFormatting>
  <conditionalFormatting sqref="AP58:AV59">
    <cfRule type="expression" dxfId="20" priority="39">
      <formula>INDIRECT(ADDRESS(ROW(),COLUMN()))=TRUNC(INDIRECT(ADDRESS(ROW(),COLUMN())))</formula>
    </cfRule>
  </conditionalFormatting>
  <conditionalFormatting sqref="AW58:AY59">
    <cfRule type="expression" dxfId="19" priority="37">
      <formula>INDIRECT(ADDRESS(ROW(),COLUMN()))=TRUNC(INDIRECT(ADDRESS(ROW(),COLUMN())))</formula>
    </cfRule>
  </conditionalFormatting>
  <conditionalFormatting sqref="AZ58:BC59">
    <cfRule type="expression" dxfId="18" priority="36">
      <formula>INDIRECT(ADDRESS(ROW(),COLUMN()))=TRUNC(INDIRECT(ADDRESS(ROW(),COLUMN())))</formula>
    </cfRule>
  </conditionalFormatting>
  <conditionalFormatting sqref="U61:AA62">
    <cfRule type="expression" dxfId="17" priority="34">
      <formula>INDIRECT(ADDRESS(ROW(),COLUMN()))=TRUNC(INDIRECT(ADDRESS(ROW(),COLUMN())))</formula>
    </cfRule>
  </conditionalFormatting>
  <conditionalFormatting sqref="AB61:AH62">
    <cfRule type="expression" dxfId="16" priority="32">
      <formula>INDIRECT(ADDRESS(ROW(),COLUMN()))=TRUNC(INDIRECT(ADDRESS(ROW(),COLUMN())))</formula>
    </cfRule>
  </conditionalFormatting>
  <conditionalFormatting sqref="AI61:AO62">
    <cfRule type="expression" dxfId="15" priority="30">
      <formula>INDIRECT(ADDRESS(ROW(),COLUMN()))=TRUNC(INDIRECT(ADDRESS(ROW(),COLUMN())))</formula>
    </cfRule>
  </conditionalFormatting>
  <conditionalFormatting sqref="AP61:AV62">
    <cfRule type="expression" dxfId="14" priority="28">
      <formula>INDIRECT(ADDRESS(ROW(),COLUMN()))=TRUNC(INDIRECT(ADDRESS(ROW(),COLUMN())))</formula>
    </cfRule>
  </conditionalFormatting>
  <conditionalFormatting sqref="AW61:AY62">
    <cfRule type="expression" dxfId="13" priority="26">
      <formula>INDIRECT(ADDRESS(ROW(),COLUMN()))=TRUNC(INDIRECT(ADDRESS(ROW(),COLUMN())))</formula>
    </cfRule>
  </conditionalFormatting>
  <conditionalFormatting sqref="AZ61:BC62">
    <cfRule type="expression" dxfId="12" priority="25">
      <formula>INDIRECT(ADDRESS(ROW(),COLUMN()))=TRUNC(INDIRECT(ADDRESS(ROW(),COLUMN())))</formula>
    </cfRule>
  </conditionalFormatting>
  <conditionalFormatting sqref="U64:AA65">
    <cfRule type="expression" dxfId="11" priority="23">
      <formula>INDIRECT(ADDRESS(ROW(),COLUMN()))=TRUNC(INDIRECT(ADDRESS(ROW(),COLUMN())))</formula>
    </cfRule>
  </conditionalFormatting>
  <conditionalFormatting sqref="AB64:AH65">
    <cfRule type="expression" dxfId="10" priority="21">
      <formula>INDIRECT(ADDRESS(ROW(),COLUMN()))=TRUNC(INDIRECT(ADDRESS(ROW(),COLUMN())))</formula>
    </cfRule>
  </conditionalFormatting>
  <conditionalFormatting sqref="AI64:AO65">
    <cfRule type="expression" dxfId="9" priority="19">
      <formula>INDIRECT(ADDRESS(ROW(),COLUMN()))=TRUNC(INDIRECT(ADDRESS(ROW(),COLUMN())))</formula>
    </cfRule>
  </conditionalFormatting>
  <conditionalFormatting sqref="AP64:AV65">
    <cfRule type="expression" dxfId="8" priority="17">
      <formula>INDIRECT(ADDRESS(ROW(),COLUMN()))=TRUNC(INDIRECT(ADDRESS(ROW(),COLUMN())))</formula>
    </cfRule>
  </conditionalFormatting>
  <conditionalFormatting sqref="AW64:AY65">
    <cfRule type="expression" dxfId="7" priority="15">
      <formula>INDIRECT(ADDRESS(ROW(),COLUMN()))=TRUNC(INDIRECT(ADDRESS(ROW(),COLUMN())))</formula>
    </cfRule>
  </conditionalFormatting>
  <conditionalFormatting sqref="AZ64:BC65">
    <cfRule type="expression" dxfId="6" priority="14">
      <formula>INDIRECT(ADDRESS(ROW(),COLUMN()))=TRUNC(INDIRECT(ADDRESS(ROW(),COLUMN())))</formula>
    </cfRule>
  </conditionalFormatting>
  <conditionalFormatting sqref="U67:AA68">
    <cfRule type="expression" dxfId="5" priority="12">
      <formula>INDIRECT(ADDRESS(ROW(),COLUMN()))=TRUNC(INDIRECT(ADDRESS(ROW(),COLUMN())))</formula>
    </cfRule>
  </conditionalFormatting>
  <conditionalFormatting sqref="AB67:AH68">
    <cfRule type="expression" dxfId="4" priority="10">
      <formula>INDIRECT(ADDRESS(ROW(),COLUMN()))=TRUNC(INDIRECT(ADDRESS(ROW(),COLUMN())))</formula>
    </cfRule>
  </conditionalFormatting>
  <conditionalFormatting sqref="AI67:AO68">
    <cfRule type="expression" dxfId="3" priority="8">
      <formula>INDIRECT(ADDRESS(ROW(),COLUMN()))=TRUNC(INDIRECT(ADDRESS(ROW(),COLUMN())))</formula>
    </cfRule>
  </conditionalFormatting>
  <conditionalFormatting sqref="AP67:AV68">
    <cfRule type="expression" dxfId="2" priority="6">
      <formula>INDIRECT(ADDRESS(ROW(),COLUMN()))=TRUNC(INDIRECT(ADDRESS(ROW(),COLUMN())))</formula>
    </cfRule>
  </conditionalFormatting>
  <conditionalFormatting sqref="AW67:AY68">
    <cfRule type="expression" dxfId="1" priority="4">
      <formula>INDIRECT(ADDRESS(ROW(),COLUMN()))=TRUNC(INDIRECT(ADDRESS(ROW(),COLUMN())))</formula>
    </cfRule>
  </conditionalFormatting>
  <conditionalFormatting sqref="AZ67:BC68">
    <cfRule type="expression" dxfId="0" priority="3">
      <formula>INDIRECT(ADDRESS(ROW(),COLUMN()))=TRUNC(INDIRECT(ADDRESS(ROW(),COLUMN())))</formula>
    </cfRule>
  </conditionalFormatting>
  <dataValidations count="9">
    <dataValidation type="list" allowBlank="1" showInputMessage="1" showErrorMessage="1" sqref="BC3:BF3">
      <formula1>"４週,暦月"</formula1>
    </dataValidation>
    <dataValidation type="decimal" allowBlank="1" showInputMessage="1" showErrorMessage="1" error="入力可能範囲　32～40" sqref="AY6:AZ6">
      <formula1>32</formula1>
      <formula2>40</formula2>
    </dataValidation>
    <dataValidation type="list" allowBlank="1" showInputMessage="1" showErrorMessage="1" sqref="AD3:AD4">
      <formula1>#REF!</formula1>
    </dataValidation>
    <dataValidation type="list" allowBlank="1" showInputMessage="1" showErrorMessage="1" sqref="BC4:BF4">
      <formula1>"予定,実績,予定・実績"</formula1>
    </dataValidation>
    <dataValidation type="list" allowBlank="1" showInputMessage="1" showErrorMessage="1" sqref="U24:AY24 U27:AY27 U30:AY30 U33:AY33 U36:AY36 U39:AY39 U42:AY42 U45:AY45 U48:AY48 U51:AY51 U54:AY54 U57:AY57 U60:AY60 U63:AY63 U66:AY66 U21:AY21">
      <formula1>【記載例】シフト記号</formula1>
    </dataValidation>
    <dataValidation type="list" allowBlank="1" showInputMessage="1" sqref="C21:E68">
      <formula1>職種</formula1>
    </dataValidation>
    <dataValidation type="list" allowBlank="1" showInputMessage="1" sqref="H21:H68">
      <formula1>"A, B, C, D"</formula1>
    </dataValidation>
    <dataValidation type="list" errorStyle="warning" allowBlank="1" showInputMessage="1" error="リストにない場合のみ、入力してください。" sqref="I21:L68">
      <formula1>INDIRECT(C21)</formula1>
    </dataValidation>
    <dataValidation allowBlank="1" showInputMessage="1" showErrorMessage="1" error="入力可能範囲　32～40" sqref="BC10"/>
  </dataValidations>
  <printOptions horizontalCentered="1"/>
  <pageMargins left="0.15748031496062992" right="0.15748031496062992" top="0.39370078740157483" bottom="0.15748031496062992" header="0.15748031496062992" footer="0.15748031496062992"/>
  <pageSetup paperSize="9" scale="40" fitToHeight="0" orientation="landscape" r:id="rId1"/>
  <rowBreaks count="1" manualBreakCount="1">
    <brk id="75"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x14:formula1>
            <xm:f>プルダウン・リスト!$C$4:$C$10</xm:f>
          </x14:formula1>
          <xm:sqref>AR1:BG1</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AB52"/>
  <sheetViews>
    <sheetView zoomScaleNormal="100" workbookViewId="0"/>
  </sheetViews>
  <sheetFormatPr defaultRowHeight="25.5"/>
  <cols>
    <col min="1" max="1" width="1.625" style="145" customWidth="1"/>
    <col min="2" max="2" width="5.625" style="144" customWidth="1"/>
    <col min="3" max="3" width="10.625" style="144" customWidth="1"/>
    <col min="4" max="4" width="10.625" style="144" hidden="1" customWidth="1"/>
    <col min="5" max="5" width="3.375" style="144" bestFit="1" customWidth="1"/>
    <col min="6" max="6" width="15.625" style="145" customWidth="1"/>
    <col min="7" max="7" width="3.375" style="145" bestFit="1" customWidth="1"/>
    <col min="8" max="8" width="15.625" style="145" customWidth="1"/>
    <col min="9" max="9" width="3.375" style="145" bestFit="1" customWidth="1"/>
    <col min="10" max="10" width="15.625" style="144" customWidth="1"/>
    <col min="11" max="11" width="3.375" style="145" bestFit="1" customWidth="1"/>
    <col min="12" max="12" width="15.625" style="145" customWidth="1"/>
    <col min="13" max="13" width="5" style="145" customWidth="1"/>
    <col min="14" max="14" width="15.625" style="145" customWidth="1"/>
    <col min="15" max="15" width="3.375" style="145" customWidth="1"/>
    <col min="16" max="16" width="15.625" style="145" customWidth="1"/>
    <col min="17" max="17" width="3.375" style="145" customWidth="1"/>
    <col min="18" max="18" width="15.625" style="145" customWidth="1"/>
    <col min="19" max="19" width="3.375" style="145" customWidth="1"/>
    <col min="20" max="20" width="15.625" style="145" customWidth="1"/>
    <col min="21" max="21" width="3.375" style="145" customWidth="1"/>
    <col min="22" max="22" width="15.625" style="145" customWidth="1"/>
    <col min="23" max="23" width="3.375" style="145" customWidth="1"/>
    <col min="24" max="24" width="15.625" style="145" customWidth="1"/>
    <col min="25" max="25" width="3.375" style="145" customWidth="1"/>
    <col min="26" max="26" width="15.625" style="145" customWidth="1"/>
    <col min="27" max="27" width="3.375" style="145" customWidth="1"/>
    <col min="28" max="28" width="50.625" style="145" customWidth="1"/>
    <col min="29" max="16384" width="9" style="145"/>
  </cols>
  <sheetData>
    <row r="1" spans="2:28">
      <c r="B1" s="143" t="s">
        <v>32</v>
      </c>
    </row>
    <row r="2" spans="2:28">
      <c r="B2" s="146" t="s">
        <v>33</v>
      </c>
      <c r="F2" s="147"/>
      <c r="G2" s="148"/>
      <c r="H2" s="148"/>
      <c r="I2" s="148"/>
      <c r="J2" s="149"/>
      <c r="K2" s="148"/>
      <c r="L2" s="148"/>
    </row>
    <row r="3" spans="2:28">
      <c r="B3" s="147" t="s">
        <v>139</v>
      </c>
      <c r="F3" s="149" t="s">
        <v>140</v>
      </c>
      <c r="G3" s="148"/>
      <c r="H3" s="148"/>
      <c r="I3" s="148"/>
      <c r="J3" s="149"/>
      <c r="K3" s="148"/>
      <c r="L3" s="148"/>
    </row>
    <row r="4" spans="2:28">
      <c r="B4" s="146"/>
      <c r="F4" s="763" t="s">
        <v>34</v>
      </c>
      <c r="G4" s="763"/>
      <c r="H4" s="763"/>
      <c r="I4" s="763"/>
      <c r="J4" s="763"/>
      <c r="K4" s="763"/>
      <c r="L4" s="763"/>
      <c r="N4" s="763" t="s">
        <v>65</v>
      </c>
      <c r="O4" s="763"/>
      <c r="P4" s="763"/>
      <c r="R4" s="763" t="s">
        <v>64</v>
      </c>
      <c r="S4" s="763"/>
      <c r="T4" s="763"/>
      <c r="U4" s="763"/>
      <c r="V4" s="763"/>
      <c r="W4" s="763"/>
      <c r="X4" s="763"/>
      <c r="Z4" s="163" t="s">
        <v>74</v>
      </c>
      <c r="AB4" s="763" t="s">
        <v>171</v>
      </c>
    </row>
    <row r="5" spans="2:28">
      <c r="B5" s="144" t="s">
        <v>20</v>
      </c>
      <c r="C5" s="144" t="s">
        <v>4</v>
      </c>
      <c r="F5" s="144" t="s">
        <v>167</v>
      </c>
      <c r="G5" s="144"/>
      <c r="H5" s="144" t="s">
        <v>168</v>
      </c>
      <c r="J5" s="144" t="s">
        <v>35</v>
      </c>
      <c r="L5" s="144" t="s">
        <v>34</v>
      </c>
      <c r="N5" s="144" t="s">
        <v>169</v>
      </c>
      <c r="P5" s="144" t="s">
        <v>170</v>
      </c>
      <c r="R5" s="144" t="s">
        <v>169</v>
      </c>
      <c r="T5" s="144" t="s">
        <v>170</v>
      </c>
      <c r="V5" s="144" t="s">
        <v>35</v>
      </c>
      <c r="X5" s="144" t="s">
        <v>34</v>
      </c>
      <c r="Z5" s="164" t="s">
        <v>75</v>
      </c>
      <c r="AB5" s="763"/>
    </row>
    <row r="6" spans="2:28">
      <c r="B6" s="150">
        <v>1</v>
      </c>
      <c r="C6" s="151" t="s">
        <v>38</v>
      </c>
      <c r="D6" s="166" t="str">
        <f>C6</f>
        <v>a</v>
      </c>
      <c r="E6" s="150" t="s">
        <v>16</v>
      </c>
      <c r="F6" s="152">
        <v>0.29166666666666669</v>
      </c>
      <c r="G6" s="150" t="s">
        <v>17</v>
      </c>
      <c r="H6" s="152">
        <v>0.66666666666666663</v>
      </c>
      <c r="I6" s="153" t="s">
        <v>37</v>
      </c>
      <c r="J6" s="152">
        <v>4.1666666666666664E-2</v>
      </c>
      <c r="K6" s="154" t="s">
        <v>2</v>
      </c>
      <c r="L6" s="157">
        <f>IF(OR(F6="",H6=""),"",(H6+IF(F6&gt;H6,1,0)-F6-J6)*24)</f>
        <v>7.9999999999999982</v>
      </c>
      <c r="N6" s="155">
        <f>【記載例】認知症対応型共同生活介護!$BB$13</f>
        <v>0.29166666666666669</v>
      </c>
      <c r="O6" s="144" t="s">
        <v>17</v>
      </c>
      <c r="P6" s="155">
        <f>【記載例】認知症対応型共同生活介護!$BF$13</f>
        <v>0.83333333333333337</v>
      </c>
      <c r="R6" s="158">
        <f t="shared" ref="R6:R8" si="0">IF(F6="","",IF(F6&lt;N6,N6,IF(F6&gt;=P6,"",F6)))</f>
        <v>0.29166666666666669</v>
      </c>
      <c r="S6" s="144" t="s">
        <v>17</v>
      </c>
      <c r="T6" s="158">
        <f t="shared" ref="T6:T8" si="1">IF(H6="","",IF(H6&gt;F6,IF(H6&lt;P6,H6,P6),P6))</f>
        <v>0.66666666666666663</v>
      </c>
      <c r="U6" s="156" t="s">
        <v>37</v>
      </c>
      <c r="V6" s="152">
        <v>4.1666666666666664E-2</v>
      </c>
      <c r="W6" s="145" t="s">
        <v>2</v>
      </c>
      <c r="X6" s="157">
        <f>IF(R6="","",IF((T6+IF(R6&gt;T6,1,0)-R6-V6)*24=0,"",(T6+IF(R6&gt;T6,1,0)-R6-V6)*24))</f>
        <v>7.9999999999999982</v>
      </c>
      <c r="Z6" s="157" t="str">
        <f>IF(X6="",L6,IF(OR(L6-X6=0,L6-X6&lt;0),"-",L6-X6))</f>
        <v>-</v>
      </c>
      <c r="AB6" s="165"/>
    </row>
    <row r="7" spans="2:28">
      <c r="B7" s="150">
        <v>2</v>
      </c>
      <c r="C7" s="151" t="s">
        <v>39</v>
      </c>
      <c r="D7" s="166" t="str">
        <f t="shared" ref="D7:D38" si="2">C7</f>
        <v>b</v>
      </c>
      <c r="E7" s="150" t="s">
        <v>16</v>
      </c>
      <c r="F7" s="152">
        <v>0.45833333333333331</v>
      </c>
      <c r="G7" s="150" t="s">
        <v>17</v>
      </c>
      <c r="H7" s="152">
        <v>0.83333333333333337</v>
      </c>
      <c r="I7" s="153" t="s">
        <v>37</v>
      </c>
      <c r="J7" s="152">
        <v>4.1666666666666664E-2</v>
      </c>
      <c r="K7" s="154" t="s">
        <v>2</v>
      </c>
      <c r="L7" s="157">
        <f>IF(OR(F7="",H7=""),"",(H7+IF(F7&gt;H7,1,0)-F7-J7)*24)</f>
        <v>8</v>
      </c>
      <c r="N7" s="155">
        <f>【記載例】認知症対応型共同生活介護!$BB$13</f>
        <v>0.29166666666666669</v>
      </c>
      <c r="O7" s="144" t="s">
        <v>17</v>
      </c>
      <c r="P7" s="155">
        <f>【記載例】認知症対応型共同生活介護!$BF$13</f>
        <v>0.83333333333333337</v>
      </c>
      <c r="R7" s="158">
        <f t="shared" si="0"/>
        <v>0.45833333333333331</v>
      </c>
      <c r="S7" s="144" t="s">
        <v>17</v>
      </c>
      <c r="T7" s="158">
        <f t="shared" si="1"/>
        <v>0.83333333333333337</v>
      </c>
      <c r="U7" s="156" t="s">
        <v>37</v>
      </c>
      <c r="V7" s="152">
        <v>4.1666666666666664E-2</v>
      </c>
      <c r="W7" s="145" t="s">
        <v>2</v>
      </c>
      <c r="X7" s="157">
        <f>IF(R7="","",IF((T7+IF(R7&gt;T7,1,0)-R7-V7)*24=0,"",(T7+IF(R7&gt;T7,1,0)-R7-V7)*24))</f>
        <v>8</v>
      </c>
      <c r="Z7" s="157" t="str">
        <f>IF(X7="",L7,IF(OR(L7-X7=0,L7-X7&lt;0),"-",L7-X7))</f>
        <v>-</v>
      </c>
      <c r="AB7" s="165"/>
    </row>
    <row r="8" spans="2:28">
      <c r="B8" s="150">
        <v>3</v>
      </c>
      <c r="C8" s="151" t="s">
        <v>40</v>
      </c>
      <c r="D8" s="166" t="str">
        <f t="shared" si="2"/>
        <v>c</v>
      </c>
      <c r="E8" s="150" t="s">
        <v>16</v>
      </c>
      <c r="F8" s="152">
        <v>0.375</v>
      </c>
      <c r="G8" s="150" t="s">
        <v>17</v>
      </c>
      <c r="H8" s="152">
        <v>0.75</v>
      </c>
      <c r="I8" s="153" t="s">
        <v>37</v>
      </c>
      <c r="J8" s="152">
        <v>4.1666666666666664E-2</v>
      </c>
      <c r="K8" s="154" t="s">
        <v>2</v>
      </c>
      <c r="L8" s="157">
        <f>IF(OR(F8="",H8=""),"",(H8+IF(F8&gt;H8,1,0)-F8-J8)*24)</f>
        <v>8</v>
      </c>
      <c r="N8" s="155">
        <f>【記載例】認知症対応型共同生活介護!$BB$13</f>
        <v>0.29166666666666669</v>
      </c>
      <c r="O8" s="144" t="s">
        <v>17</v>
      </c>
      <c r="P8" s="155">
        <f>【記載例】認知症対応型共同生活介護!$BF$13</f>
        <v>0.83333333333333337</v>
      </c>
      <c r="R8" s="158">
        <f t="shared" si="0"/>
        <v>0.375</v>
      </c>
      <c r="S8" s="144" t="s">
        <v>17</v>
      </c>
      <c r="T8" s="158">
        <f t="shared" si="1"/>
        <v>0.75</v>
      </c>
      <c r="U8" s="156" t="s">
        <v>37</v>
      </c>
      <c r="V8" s="152">
        <v>4.1666666666666664E-2</v>
      </c>
      <c r="W8" s="145" t="s">
        <v>2</v>
      </c>
      <c r="X8" s="157">
        <f>IF(R8="","",IF((T8+IF(R8&gt;T8,1,0)-R8-V8)*24=0,"",(T8+IF(R8&gt;T8,1,0)-R8-V8)*24))</f>
        <v>8</v>
      </c>
      <c r="Z8" s="157" t="str">
        <f>IF(X8="",L8,IF(OR(L8-X8=0,L8-X8&lt;0),"-",L8-X8))</f>
        <v>-</v>
      </c>
      <c r="AB8" s="165"/>
    </row>
    <row r="9" spans="2:28">
      <c r="B9" s="150">
        <v>4</v>
      </c>
      <c r="C9" s="151" t="s">
        <v>155</v>
      </c>
      <c r="D9" s="166" t="str">
        <f t="shared" si="2"/>
        <v>d</v>
      </c>
      <c r="E9" s="150" t="s">
        <v>16</v>
      </c>
      <c r="F9" s="152">
        <v>0.35416666666666669</v>
      </c>
      <c r="G9" s="150" t="s">
        <v>17</v>
      </c>
      <c r="H9" s="152">
        <v>0.72916666666666663</v>
      </c>
      <c r="I9" s="153" t="s">
        <v>37</v>
      </c>
      <c r="J9" s="152">
        <v>4.1666666666666664E-2</v>
      </c>
      <c r="K9" s="154" t="s">
        <v>2</v>
      </c>
      <c r="L9" s="157">
        <f>IF(OR(F9="",H9=""),"",(H9+IF(F9&gt;H9,1,0)-F9-J9)*24)</f>
        <v>7.9999999999999982</v>
      </c>
      <c r="N9" s="155">
        <f>【記載例】認知症対応型共同生活介護!$BB$13</f>
        <v>0.29166666666666669</v>
      </c>
      <c r="O9" s="144" t="s">
        <v>17</v>
      </c>
      <c r="P9" s="155">
        <f>【記載例】認知症対応型共同生活介護!$BF$13</f>
        <v>0.83333333333333337</v>
      </c>
      <c r="R9" s="158">
        <f t="shared" ref="R9:R22" si="3">IF(F9="","",IF(F9&lt;N9,N9,IF(F9&gt;=P9,"",F9)))</f>
        <v>0.35416666666666669</v>
      </c>
      <c r="S9" s="144" t="s">
        <v>17</v>
      </c>
      <c r="T9" s="158">
        <f t="shared" ref="T9:T22" si="4">IF(H9="","",IF(H9&gt;F9,IF(H9&lt;P9,H9,P9),P9))</f>
        <v>0.72916666666666663</v>
      </c>
      <c r="U9" s="156" t="s">
        <v>37</v>
      </c>
      <c r="V9" s="152">
        <v>4.1666666666666664E-2</v>
      </c>
      <c r="W9" s="145" t="s">
        <v>2</v>
      </c>
      <c r="X9" s="157">
        <f>IF(R9="","",IF((T9+IF(R9&gt;T9,1,0)-R9-V9)*24=0,"",(T9+IF(R9&gt;T9,1,0)-R9-V9)*24))</f>
        <v>7.9999999999999982</v>
      </c>
      <c r="Z9" s="157" t="str">
        <f>IF(X9="",L9,IF(OR(L9-X9=0,L9-X9&lt;0),"-",L9-X9))</f>
        <v>-</v>
      </c>
      <c r="AB9" s="165"/>
    </row>
    <row r="10" spans="2:28">
      <c r="B10" s="150">
        <v>5</v>
      </c>
      <c r="C10" s="151" t="s">
        <v>42</v>
      </c>
      <c r="D10" s="166" t="str">
        <f t="shared" si="2"/>
        <v>e</v>
      </c>
      <c r="E10" s="150" t="s">
        <v>16</v>
      </c>
      <c r="F10" s="152">
        <v>0.375</v>
      </c>
      <c r="G10" s="150" t="s">
        <v>17</v>
      </c>
      <c r="H10" s="152">
        <v>0.625</v>
      </c>
      <c r="I10" s="153" t="s">
        <v>37</v>
      </c>
      <c r="J10" s="152">
        <v>0</v>
      </c>
      <c r="K10" s="154" t="s">
        <v>2</v>
      </c>
      <c r="L10" s="157">
        <f t="shared" ref="L10:L22" si="5">IF(OR(F10="",H10=""),"",(H10+IF(F10&gt;H10,1,0)-F10-J10)*24)</f>
        <v>6</v>
      </c>
      <c r="N10" s="155">
        <f>【記載例】認知症対応型共同生活介護!$BB$13</f>
        <v>0.29166666666666669</v>
      </c>
      <c r="O10" s="144" t="s">
        <v>17</v>
      </c>
      <c r="P10" s="155">
        <f>【記載例】認知症対応型共同生活介護!$BF$13</f>
        <v>0.83333333333333337</v>
      </c>
      <c r="R10" s="158">
        <f t="shared" si="3"/>
        <v>0.375</v>
      </c>
      <c r="S10" s="144" t="s">
        <v>17</v>
      </c>
      <c r="T10" s="158">
        <f t="shared" si="4"/>
        <v>0.625</v>
      </c>
      <c r="U10" s="156" t="s">
        <v>37</v>
      </c>
      <c r="V10" s="152">
        <v>0</v>
      </c>
      <c r="W10" s="145" t="s">
        <v>2</v>
      </c>
      <c r="X10" s="157">
        <f t="shared" ref="X10:X22" si="6">IF(R10="","",IF((T10+IF(R10&gt;T10,1,0)-R10-V10)*24=0,"",(T10+IF(R10&gt;T10,1,0)-R10-V10)*24))</f>
        <v>6</v>
      </c>
      <c r="Z10" s="157" t="str">
        <f t="shared" ref="Z10:Z22" si="7">IF(X10="",L10,IF(OR(L10-X10=0,L10-X10&lt;0),"-",L10-X10))</f>
        <v>-</v>
      </c>
      <c r="AB10" s="165"/>
    </row>
    <row r="11" spans="2:28">
      <c r="B11" s="150">
        <v>6</v>
      </c>
      <c r="C11" s="151" t="s">
        <v>43</v>
      </c>
      <c r="D11" s="166" t="str">
        <f t="shared" si="2"/>
        <v>f</v>
      </c>
      <c r="E11" s="150" t="s">
        <v>16</v>
      </c>
      <c r="F11" s="152">
        <v>0.41666666666666669</v>
      </c>
      <c r="G11" s="150" t="s">
        <v>17</v>
      </c>
      <c r="H11" s="152">
        <v>0.66666666666666663</v>
      </c>
      <c r="I11" s="153" t="s">
        <v>37</v>
      </c>
      <c r="J11" s="152">
        <v>0</v>
      </c>
      <c r="K11" s="154" t="s">
        <v>2</v>
      </c>
      <c r="L11" s="157">
        <f t="shared" si="5"/>
        <v>5.9999999999999982</v>
      </c>
      <c r="N11" s="155">
        <f>【記載例】認知症対応型共同生活介護!$BB$13</f>
        <v>0.29166666666666669</v>
      </c>
      <c r="O11" s="144" t="s">
        <v>17</v>
      </c>
      <c r="P11" s="155">
        <f>【記載例】認知症対応型共同生活介護!$BF$13</f>
        <v>0.83333333333333337</v>
      </c>
      <c r="R11" s="158">
        <f t="shared" si="3"/>
        <v>0.41666666666666669</v>
      </c>
      <c r="S11" s="144" t="s">
        <v>17</v>
      </c>
      <c r="T11" s="158">
        <f t="shared" si="4"/>
        <v>0.66666666666666663</v>
      </c>
      <c r="U11" s="156" t="s">
        <v>37</v>
      </c>
      <c r="V11" s="152">
        <v>0</v>
      </c>
      <c r="W11" s="145" t="s">
        <v>2</v>
      </c>
      <c r="X11" s="157">
        <f t="shared" si="6"/>
        <v>5.9999999999999982</v>
      </c>
      <c r="Z11" s="157" t="str">
        <f t="shared" si="7"/>
        <v>-</v>
      </c>
      <c r="AB11" s="165"/>
    </row>
    <row r="12" spans="2:28">
      <c r="B12" s="150">
        <v>7</v>
      </c>
      <c r="C12" s="151" t="s">
        <v>44</v>
      </c>
      <c r="D12" s="166" t="str">
        <f t="shared" si="2"/>
        <v>g</v>
      </c>
      <c r="E12" s="150" t="s">
        <v>16</v>
      </c>
      <c r="F12" s="152">
        <v>0.29166666666666669</v>
      </c>
      <c r="G12" s="150" t="s">
        <v>17</v>
      </c>
      <c r="H12" s="152">
        <v>0.39583333333333331</v>
      </c>
      <c r="I12" s="153" t="s">
        <v>37</v>
      </c>
      <c r="J12" s="152">
        <v>0</v>
      </c>
      <c r="K12" s="154" t="s">
        <v>2</v>
      </c>
      <c r="L12" s="157">
        <f t="shared" si="5"/>
        <v>2.4999999999999991</v>
      </c>
      <c r="N12" s="155">
        <f>【記載例】認知症対応型共同生活介護!$BB$13</f>
        <v>0.29166666666666669</v>
      </c>
      <c r="O12" s="144" t="s">
        <v>17</v>
      </c>
      <c r="P12" s="155">
        <f>【記載例】認知症対応型共同生活介護!$BF$13</f>
        <v>0.83333333333333337</v>
      </c>
      <c r="R12" s="158">
        <f t="shared" si="3"/>
        <v>0.29166666666666669</v>
      </c>
      <c r="S12" s="144" t="s">
        <v>17</v>
      </c>
      <c r="T12" s="158">
        <f t="shared" si="4"/>
        <v>0.39583333333333331</v>
      </c>
      <c r="U12" s="156" t="s">
        <v>37</v>
      </c>
      <c r="V12" s="152">
        <v>0</v>
      </c>
      <c r="W12" s="145" t="s">
        <v>2</v>
      </c>
      <c r="X12" s="157">
        <f t="shared" si="6"/>
        <v>2.4999999999999991</v>
      </c>
      <c r="Z12" s="157" t="str">
        <f t="shared" si="7"/>
        <v>-</v>
      </c>
      <c r="AB12" s="165"/>
    </row>
    <row r="13" spans="2:28">
      <c r="B13" s="150">
        <v>8</v>
      </c>
      <c r="C13" s="151" t="s">
        <v>45</v>
      </c>
      <c r="D13" s="166" t="str">
        <f t="shared" si="2"/>
        <v>h</v>
      </c>
      <c r="E13" s="150" t="s">
        <v>16</v>
      </c>
      <c r="F13" s="152">
        <v>0.66666666666666663</v>
      </c>
      <c r="G13" s="150" t="s">
        <v>17</v>
      </c>
      <c r="H13" s="152">
        <v>0.83333333333333337</v>
      </c>
      <c r="I13" s="153" t="s">
        <v>37</v>
      </c>
      <c r="J13" s="152">
        <v>0</v>
      </c>
      <c r="K13" s="154" t="s">
        <v>2</v>
      </c>
      <c r="L13" s="157">
        <f t="shared" si="5"/>
        <v>4.0000000000000018</v>
      </c>
      <c r="N13" s="155">
        <f>【記載例】認知症対応型共同生活介護!$BB$13</f>
        <v>0.29166666666666669</v>
      </c>
      <c r="O13" s="144" t="s">
        <v>17</v>
      </c>
      <c r="P13" s="155">
        <f>【記載例】認知症対応型共同生活介護!$BF$13</f>
        <v>0.83333333333333337</v>
      </c>
      <c r="R13" s="158">
        <f t="shared" si="3"/>
        <v>0.66666666666666663</v>
      </c>
      <c r="S13" s="144" t="s">
        <v>17</v>
      </c>
      <c r="T13" s="158">
        <f t="shared" si="4"/>
        <v>0.83333333333333337</v>
      </c>
      <c r="U13" s="156" t="s">
        <v>37</v>
      </c>
      <c r="V13" s="152">
        <v>0</v>
      </c>
      <c r="W13" s="145" t="s">
        <v>2</v>
      </c>
      <c r="X13" s="157">
        <f t="shared" si="6"/>
        <v>4.0000000000000018</v>
      </c>
      <c r="Z13" s="157" t="str">
        <f t="shared" si="7"/>
        <v>-</v>
      </c>
      <c r="AB13" s="165"/>
    </row>
    <row r="14" spans="2:28">
      <c r="B14" s="150">
        <v>9</v>
      </c>
      <c r="C14" s="151" t="s">
        <v>46</v>
      </c>
      <c r="D14" s="166" t="str">
        <f t="shared" si="2"/>
        <v>i</v>
      </c>
      <c r="E14" s="150" t="s">
        <v>16</v>
      </c>
      <c r="F14" s="152">
        <v>0.70833333333333337</v>
      </c>
      <c r="G14" s="150" t="s">
        <v>17</v>
      </c>
      <c r="H14" s="152">
        <v>1</v>
      </c>
      <c r="I14" s="153" t="s">
        <v>37</v>
      </c>
      <c r="J14" s="152">
        <v>0</v>
      </c>
      <c r="K14" s="154" t="s">
        <v>2</v>
      </c>
      <c r="L14" s="157">
        <f t="shared" si="5"/>
        <v>6.9999999999999991</v>
      </c>
      <c r="N14" s="155">
        <f>【記載例】認知症対応型共同生活介護!$BB$13</f>
        <v>0.29166666666666669</v>
      </c>
      <c r="O14" s="144" t="s">
        <v>17</v>
      </c>
      <c r="P14" s="155">
        <f>【記載例】認知症対応型共同生活介護!$BF$13</f>
        <v>0.83333333333333337</v>
      </c>
      <c r="R14" s="158">
        <f t="shared" si="3"/>
        <v>0.70833333333333337</v>
      </c>
      <c r="S14" s="144" t="s">
        <v>17</v>
      </c>
      <c r="T14" s="158">
        <f t="shared" si="4"/>
        <v>0.83333333333333337</v>
      </c>
      <c r="U14" s="156" t="s">
        <v>37</v>
      </c>
      <c r="V14" s="152">
        <v>0</v>
      </c>
      <c r="W14" s="145" t="s">
        <v>2</v>
      </c>
      <c r="X14" s="157">
        <f t="shared" si="6"/>
        <v>3</v>
      </c>
      <c r="Z14" s="157">
        <f t="shared" si="7"/>
        <v>3.9999999999999991</v>
      </c>
      <c r="AB14" s="165" t="s">
        <v>206</v>
      </c>
    </row>
    <row r="15" spans="2:28">
      <c r="B15" s="150">
        <v>10</v>
      </c>
      <c r="C15" s="151" t="s">
        <v>47</v>
      </c>
      <c r="D15" s="166" t="str">
        <f t="shared" si="2"/>
        <v>j</v>
      </c>
      <c r="E15" s="150" t="s">
        <v>16</v>
      </c>
      <c r="F15" s="152">
        <v>0</v>
      </c>
      <c r="G15" s="150" t="s">
        <v>17</v>
      </c>
      <c r="H15" s="152">
        <v>0.41666666666666669</v>
      </c>
      <c r="I15" s="153" t="s">
        <v>37</v>
      </c>
      <c r="J15" s="152">
        <v>4.1666666666666664E-2</v>
      </c>
      <c r="K15" s="154" t="s">
        <v>2</v>
      </c>
      <c r="L15" s="157">
        <f t="shared" si="5"/>
        <v>9</v>
      </c>
      <c r="N15" s="155">
        <f>【記載例】認知症対応型共同生活介護!$BB$13</f>
        <v>0.29166666666666669</v>
      </c>
      <c r="O15" s="144" t="s">
        <v>17</v>
      </c>
      <c r="P15" s="155">
        <f>【記載例】認知症対応型共同生活介護!$BF$13</f>
        <v>0.83333333333333337</v>
      </c>
      <c r="R15" s="158">
        <f t="shared" si="3"/>
        <v>0.29166666666666669</v>
      </c>
      <c r="S15" s="144" t="s">
        <v>17</v>
      </c>
      <c r="T15" s="158">
        <f t="shared" si="4"/>
        <v>0.41666666666666669</v>
      </c>
      <c r="U15" s="156" t="s">
        <v>37</v>
      </c>
      <c r="V15" s="152">
        <v>0</v>
      </c>
      <c r="W15" s="145" t="s">
        <v>2</v>
      </c>
      <c r="X15" s="157">
        <f t="shared" si="6"/>
        <v>3</v>
      </c>
      <c r="Z15" s="157">
        <f t="shared" si="7"/>
        <v>6</v>
      </c>
      <c r="AB15" s="165" t="s">
        <v>207</v>
      </c>
    </row>
    <row r="16" spans="2:28">
      <c r="B16" s="150">
        <v>11</v>
      </c>
      <c r="C16" s="151" t="s">
        <v>48</v>
      </c>
      <c r="D16" s="166" t="str">
        <f t="shared" si="2"/>
        <v>k</v>
      </c>
      <c r="E16" s="150" t="s">
        <v>16</v>
      </c>
      <c r="F16" s="152"/>
      <c r="G16" s="150" t="s">
        <v>17</v>
      </c>
      <c r="H16" s="152"/>
      <c r="I16" s="153" t="s">
        <v>37</v>
      </c>
      <c r="J16" s="152">
        <v>0</v>
      </c>
      <c r="K16" s="154" t="s">
        <v>2</v>
      </c>
      <c r="L16" s="157" t="str">
        <f t="shared" si="5"/>
        <v/>
      </c>
      <c r="N16" s="155">
        <f>【記載例】認知症対応型共同生活介護!$BB$13</f>
        <v>0.29166666666666669</v>
      </c>
      <c r="O16" s="144" t="s">
        <v>17</v>
      </c>
      <c r="P16" s="155">
        <f>【記載例】認知症対応型共同生活介護!$BF$13</f>
        <v>0.83333333333333337</v>
      </c>
      <c r="R16" s="158" t="str">
        <f t="shared" si="3"/>
        <v/>
      </c>
      <c r="S16" s="144" t="s">
        <v>17</v>
      </c>
      <c r="T16" s="158" t="str">
        <f t="shared" si="4"/>
        <v/>
      </c>
      <c r="U16" s="156" t="s">
        <v>37</v>
      </c>
      <c r="V16" s="152">
        <v>0</v>
      </c>
      <c r="W16" s="145" t="s">
        <v>2</v>
      </c>
      <c r="X16" s="157" t="str">
        <f t="shared" si="6"/>
        <v/>
      </c>
      <c r="Z16" s="157" t="str">
        <f t="shared" si="7"/>
        <v/>
      </c>
      <c r="AB16" s="165"/>
    </row>
    <row r="17" spans="2:28">
      <c r="B17" s="150">
        <v>12</v>
      </c>
      <c r="C17" s="151" t="s">
        <v>49</v>
      </c>
      <c r="D17" s="166" t="str">
        <f t="shared" si="2"/>
        <v>l</v>
      </c>
      <c r="E17" s="150" t="s">
        <v>16</v>
      </c>
      <c r="F17" s="152"/>
      <c r="G17" s="150" t="s">
        <v>17</v>
      </c>
      <c r="H17" s="152"/>
      <c r="I17" s="153" t="s">
        <v>37</v>
      </c>
      <c r="J17" s="152">
        <v>0</v>
      </c>
      <c r="K17" s="154" t="s">
        <v>2</v>
      </c>
      <c r="L17" s="157" t="str">
        <f t="shared" si="5"/>
        <v/>
      </c>
      <c r="N17" s="155">
        <f>【記載例】認知症対応型共同生活介護!$BB$13</f>
        <v>0.29166666666666669</v>
      </c>
      <c r="O17" s="144" t="s">
        <v>17</v>
      </c>
      <c r="P17" s="155">
        <f>【記載例】認知症対応型共同生活介護!$BF$13</f>
        <v>0.83333333333333337</v>
      </c>
      <c r="R17" s="158" t="str">
        <f t="shared" si="3"/>
        <v/>
      </c>
      <c r="S17" s="144" t="s">
        <v>17</v>
      </c>
      <c r="T17" s="158" t="str">
        <f t="shared" si="4"/>
        <v/>
      </c>
      <c r="U17" s="156" t="s">
        <v>37</v>
      </c>
      <c r="V17" s="152">
        <v>0</v>
      </c>
      <c r="W17" s="145" t="s">
        <v>2</v>
      </c>
      <c r="X17" s="157" t="str">
        <f t="shared" si="6"/>
        <v/>
      </c>
      <c r="Z17" s="157" t="str">
        <f t="shared" si="7"/>
        <v/>
      </c>
      <c r="AB17" s="165"/>
    </row>
    <row r="18" spans="2:28">
      <c r="B18" s="150">
        <v>13</v>
      </c>
      <c r="C18" s="151" t="s">
        <v>50</v>
      </c>
      <c r="D18" s="166" t="str">
        <f t="shared" si="2"/>
        <v>m</v>
      </c>
      <c r="E18" s="150" t="s">
        <v>16</v>
      </c>
      <c r="F18" s="152"/>
      <c r="G18" s="150" t="s">
        <v>17</v>
      </c>
      <c r="H18" s="152"/>
      <c r="I18" s="153" t="s">
        <v>37</v>
      </c>
      <c r="J18" s="152">
        <v>0</v>
      </c>
      <c r="K18" s="154" t="s">
        <v>2</v>
      </c>
      <c r="L18" s="157" t="str">
        <f t="shared" si="5"/>
        <v/>
      </c>
      <c r="N18" s="155">
        <f>【記載例】認知症対応型共同生活介護!$BB$13</f>
        <v>0.29166666666666669</v>
      </c>
      <c r="O18" s="144" t="s">
        <v>17</v>
      </c>
      <c r="P18" s="155">
        <f>【記載例】認知症対応型共同生活介護!$BF$13</f>
        <v>0.83333333333333337</v>
      </c>
      <c r="R18" s="158" t="str">
        <f t="shared" si="3"/>
        <v/>
      </c>
      <c r="S18" s="144" t="s">
        <v>17</v>
      </c>
      <c r="T18" s="158" t="str">
        <f t="shared" si="4"/>
        <v/>
      </c>
      <c r="U18" s="156" t="s">
        <v>37</v>
      </c>
      <c r="V18" s="152">
        <v>0</v>
      </c>
      <c r="W18" s="145" t="s">
        <v>2</v>
      </c>
      <c r="X18" s="157" t="str">
        <f t="shared" si="6"/>
        <v/>
      </c>
      <c r="Z18" s="157" t="str">
        <f t="shared" si="7"/>
        <v/>
      </c>
      <c r="AB18" s="165"/>
    </row>
    <row r="19" spans="2:28">
      <c r="B19" s="150">
        <v>14</v>
      </c>
      <c r="C19" s="151" t="s">
        <v>51</v>
      </c>
      <c r="D19" s="166" t="str">
        <f t="shared" si="2"/>
        <v>n</v>
      </c>
      <c r="E19" s="150" t="s">
        <v>16</v>
      </c>
      <c r="F19" s="152"/>
      <c r="G19" s="150" t="s">
        <v>17</v>
      </c>
      <c r="H19" s="152"/>
      <c r="I19" s="153" t="s">
        <v>37</v>
      </c>
      <c r="J19" s="152">
        <v>0</v>
      </c>
      <c r="K19" s="154" t="s">
        <v>2</v>
      </c>
      <c r="L19" s="157" t="str">
        <f t="shared" si="5"/>
        <v/>
      </c>
      <c r="N19" s="155">
        <f>【記載例】認知症対応型共同生活介護!$BB$13</f>
        <v>0.29166666666666669</v>
      </c>
      <c r="O19" s="144" t="s">
        <v>17</v>
      </c>
      <c r="P19" s="155">
        <f>【記載例】認知症対応型共同生活介護!$BF$13</f>
        <v>0.83333333333333337</v>
      </c>
      <c r="R19" s="158" t="str">
        <f t="shared" si="3"/>
        <v/>
      </c>
      <c r="S19" s="144" t="s">
        <v>17</v>
      </c>
      <c r="T19" s="158" t="str">
        <f t="shared" si="4"/>
        <v/>
      </c>
      <c r="U19" s="156" t="s">
        <v>37</v>
      </c>
      <c r="V19" s="152">
        <v>0</v>
      </c>
      <c r="W19" s="145" t="s">
        <v>2</v>
      </c>
      <c r="X19" s="157" t="str">
        <f t="shared" si="6"/>
        <v/>
      </c>
      <c r="Z19" s="157" t="str">
        <f t="shared" si="7"/>
        <v/>
      </c>
      <c r="AB19" s="165"/>
    </row>
    <row r="20" spans="2:28">
      <c r="B20" s="150">
        <v>15</v>
      </c>
      <c r="C20" s="151" t="s">
        <v>52</v>
      </c>
      <c r="D20" s="166" t="str">
        <f t="shared" si="2"/>
        <v>o</v>
      </c>
      <c r="E20" s="150" t="s">
        <v>16</v>
      </c>
      <c r="F20" s="152"/>
      <c r="G20" s="150" t="s">
        <v>17</v>
      </c>
      <c r="H20" s="152"/>
      <c r="I20" s="153" t="s">
        <v>37</v>
      </c>
      <c r="J20" s="152">
        <v>0</v>
      </c>
      <c r="K20" s="154" t="s">
        <v>2</v>
      </c>
      <c r="L20" s="157" t="str">
        <f t="shared" si="5"/>
        <v/>
      </c>
      <c r="N20" s="155">
        <f>【記載例】認知症対応型共同生活介護!$BB$13</f>
        <v>0.29166666666666669</v>
      </c>
      <c r="O20" s="144" t="s">
        <v>17</v>
      </c>
      <c r="P20" s="155">
        <f>【記載例】認知症対応型共同生活介護!$BF$13</f>
        <v>0.83333333333333337</v>
      </c>
      <c r="R20" s="158" t="str">
        <f t="shared" si="3"/>
        <v/>
      </c>
      <c r="S20" s="144" t="s">
        <v>17</v>
      </c>
      <c r="T20" s="158" t="str">
        <f t="shared" si="4"/>
        <v/>
      </c>
      <c r="U20" s="156" t="s">
        <v>37</v>
      </c>
      <c r="V20" s="152">
        <v>0</v>
      </c>
      <c r="W20" s="145" t="s">
        <v>2</v>
      </c>
      <c r="X20" s="157" t="str">
        <f t="shared" si="6"/>
        <v/>
      </c>
      <c r="Z20" s="157" t="str">
        <f t="shared" si="7"/>
        <v/>
      </c>
      <c r="AB20" s="165"/>
    </row>
    <row r="21" spans="2:28">
      <c r="B21" s="150">
        <v>16</v>
      </c>
      <c r="C21" s="151" t="s">
        <v>53</v>
      </c>
      <c r="D21" s="166" t="str">
        <f t="shared" si="2"/>
        <v>p</v>
      </c>
      <c r="E21" s="150" t="s">
        <v>16</v>
      </c>
      <c r="F21" s="152"/>
      <c r="G21" s="150" t="s">
        <v>17</v>
      </c>
      <c r="H21" s="152"/>
      <c r="I21" s="153" t="s">
        <v>37</v>
      </c>
      <c r="J21" s="152">
        <v>0</v>
      </c>
      <c r="K21" s="154" t="s">
        <v>2</v>
      </c>
      <c r="L21" s="157" t="str">
        <f t="shared" si="5"/>
        <v/>
      </c>
      <c r="N21" s="155">
        <f>【記載例】認知症対応型共同生活介護!$BB$13</f>
        <v>0.29166666666666669</v>
      </c>
      <c r="O21" s="144" t="s">
        <v>17</v>
      </c>
      <c r="P21" s="155">
        <f>【記載例】認知症対応型共同生活介護!$BF$13</f>
        <v>0.83333333333333337</v>
      </c>
      <c r="R21" s="158" t="str">
        <f t="shared" si="3"/>
        <v/>
      </c>
      <c r="S21" s="144" t="s">
        <v>17</v>
      </c>
      <c r="T21" s="158" t="str">
        <f t="shared" si="4"/>
        <v/>
      </c>
      <c r="U21" s="156" t="s">
        <v>37</v>
      </c>
      <c r="V21" s="152">
        <v>0</v>
      </c>
      <c r="W21" s="145" t="s">
        <v>2</v>
      </c>
      <c r="X21" s="157" t="str">
        <f t="shared" si="6"/>
        <v/>
      </c>
      <c r="Z21" s="157" t="str">
        <f t="shared" si="7"/>
        <v/>
      </c>
      <c r="AB21" s="165"/>
    </row>
    <row r="22" spans="2:28">
      <c r="B22" s="150">
        <v>17</v>
      </c>
      <c r="C22" s="151" t="s">
        <v>54</v>
      </c>
      <c r="D22" s="166" t="str">
        <f t="shared" si="2"/>
        <v>q</v>
      </c>
      <c r="E22" s="150" t="s">
        <v>16</v>
      </c>
      <c r="F22" s="152"/>
      <c r="G22" s="150" t="s">
        <v>17</v>
      </c>
      <c r="H22" s="152"/>
      <c r="I22" s="153" t="s">
        <v>37</v>
      </c>
      <c r="J22" s="152">
        <v>0</v>
      </c>
      <c r="K22" s="154" t="s">
        <v>2</v>
      </c>
      <c r="L22" s="157" t="str">
        <f t="shared" si="5"/>
        <v/>
      </c>
      <c r="N22" s="155">
        <f>【記載例】認知症対応型共同生活介護!$BB$13</f>
        <v>0.29166666666666669</v>
      </c>
      <c r="O22" s="144" t="s">
        <v>17</v>
      </c>
      <c r="P22" s="155">
        <f>【記載例】認知症対応型共同生活介護!$BF$13</f>
        <v>0.83333333333333337</v>
      </c>
      <c r="R22" s="158" t="str">
        <f t="shared" si="3"/>
        <v/>
      </c>
      <c r="S22" s="144" t="s">
        <v>17</v>
      </c>
      <c r="T22" s="158" t="str">
        <f t="shared" si="4"/>
        <v/>
      </c>
      <c r="U22" s="156" t="s">
        <v>37</v>
      </c>
      <c r="V22" s="152">
        <v>0</v>
      </c>
      <c r="W22" s="145" t="s">
        <v>2</v>
      </c>
      <c r="X22" s="157" t="str">
        <f t="shared" si="6"/>
        <v/>
      </c>
      <c r="Z22" s="157" t="str">
        <f t="shared" si="7"/>
        <v/>
      </c>
      <c r="AB22" s="165"/>
    </row>
    <row r="23" spans="2:28">
      <c r="B23" s="150">
        <v>18</v>
      </c>
      <c r="C23" s="151" t="s">
        <v>55</v>
      </c>
      <c r="D23" s="166" t="str">
        <f t="shared" si="2"/>
        <v>r</v>
      </c>
      <c r="E23" s="150" t="s">
        <v>16</v>
      </c>
      <c r="F23" s="159"/>
      <c r="G23" s="150" t="s">
        <v>17</v>
      </c>
      <c r="H23" s="159"/>
      <c r="I23" s="153" t="s">
        <v>37</v>
      </c>
      <c r="J23" s="159"/>
      <c r="K23" s="154" t="s">
        <v>2</v>
      </c>
      <c r="L23" s="151">
        <v>1</v>
      </c>
      <c r="N23" s="160"/>
      <c r="O23" s="150" t="s">
        <v>17</v>
      </c>
      <c r="P23" s="160"/>
      <c r="Q23" s="154"/>
      <c r="R23" s="160"/>
      <c r="S23" s="150" t="s">
        <v>17</v>
      </c>
      <c r="T23" s="160"/>
      <c r="U23" s="153" t="s">
        <v>37</v>
      </c>
      <c r="V23" s="159"/>
      <c r="W23" s="154" t="s">
        <v>2</v>
      </c>
      <c r="X23" s="161">
        <v>1</v>
      </c>
      <c r="Y23" s="154"/>
      <c r="Z23" s="161" t="s">
        <v>144</v>
      </c>
      <c r="AB23" s="165"/>
    </row>
    <row r="24" spans="2:28">
      <c r="B24" s="150">
        <v>19</v>
      </c>
      <c r="C24" s="151" t="s">
        <v>56</v>
      </c>
      <c r="D24" s="166" t="str">
        <f t="shared" si="2"/>
        <v>s</v>
      </c>
      <c r="E24" s="150" t="s">
        <v>16</v>
      </c>
      <c r="F24" s="159"/>
      <c r="G24" s="150" t="s">
        <v>17</v>
      </c>
      <c r="H24" s="159"/>
      <c r="I24" s="153" t="s">
        <v>37</v>
      </c>
      <c r="J24" s="159"/>
      <c r="K24" s="154" t="s">
        <v>2</v>
      </c>
      <c r="L24" s="151">
        <v>2</v>
      </c>
      <c r="N24" s="160"/>
      <c r="O24" s="150" t="s">
        <v>17</v>
      </c>
      <c r="P24" s="160"/>
      <c r="Q24" s="154"/>
      <c r="R24" s="160"/>
      <c r="S24" s="150" t="s">
        <v>17</v>
      </c>
      <c r="T24" s="160"/>
      <c r="U24" s="153" t="s">
        <v>37</v>
      </c>
      <c r="V24" s="159"/>
      <c r="W24" s="154" t="s">
        <v>2</v>
      </c>
      <c r="X24" s="161">
        <v>2</v>
      </c>
      <c r="Y24" s="154"/>
      <c r="Z24" s="161" t="s">
        <v>144</v>
      </c>
      <c r="AB24" s="165"/>
    </row>
    <row r="25" spans="2:28">
      <c r="B25" s="150">
        <v>20</v>
      </c>
      <c r="C25" s="151" t="s">
        <v>57</v>
      </c>
      <c r="D25" s="166" t="str">
        <f t="shared" si="2"/>
        <v>t</v>
      </c>
      <c r="E25" s="150" t="s">
        <v>16</v>
      </c>
      <c r="F25" s="159"/>
      <c r="G25" s="150" t="s">
        <v>17</v>
      </c>
      <c r="H25" s="159"/>
      <c r="I25" s="153" t="s">
        <v>37</v>
      </c>
      <c r="J25" s="159"/>
      <c r="K25" s="154" t="s">
        <v>2</v>
      </c>
      <c r="L25" s="151">
        <v>3</v>
      </c>
      <c r="N25" s="160"/>
      <c r="O25" s="150" t="s">
        <v>17</v>
      </c>
      <c r="P25" s="160"/>
      <c r="Q25" s="154"/>
      <c r="R25" s="160"/>
      <c r="S25" s="150" t="s">
        <v>17</v>
      </c>
      <c r="T25" s="160"/>
      <c r="U25" s="153" t="s">
        <v>37</v>
      </c>
      <c r="V25" s="159"/>
      <c r="W25" s="154" t="s">
        <v>2</v>
      </c>
      <c r="X25" s="161">
        <v>3</v>
      </c>
      <c r="Y25" s="154"/>
      <c r="Z25" s="161" t="s">
        <v>144</v>
      </c>
      <c r="AB25" s="165"/>
    </row>
    <row r="26" spans="2:28">
      <c r="B26" s="150">
        <v>21</v>
      </c>
      <c r="C26" s="151" t="s">
        <v>58</v>
      </c>
      <c r="D26" s="166" t="str">
        <f t="shared" si="2"/>
        <v>u</v>
      </c>
      <c r="E26" s="150" t="s">
        <v>16</v>
      </c>
      <c r="F26" s="159"/>
      <c r="G26" s="150" t="s">
        <v>17</v>
      </c>
      <c r="H26" s="159"/>
      <c r="I26" s="153" t="s">
        <v>37</v>
      </c>
      <c r="J26" s="159"/>
      <c r="K26" s="154" t="s">
        <v>2</v>
      </c>
      <c r="L26" s="151">
        <v>4</v>
      </c>
      <c r="N26" s="160"/>
      <c r="O26" s="150" t="s">
        <v>17</v>
      </c>
      <c r="P26" s="160"/>
      <c r="Q26" s="154"/>
      <c r="R26" s="160"/>
      <c r="S26" s="150" t="s">
        <v>17</v>
      </c>
      <c r="T26" s="160"/>
      <c r="U26" s="153" t="s">
        <v>37</v>
      </c>
      <c r="V26" s="159"/>
      <c r="W26" s="154" t="s">
        <v>2</v>
      </c>
      <c r="X26" s="161">
        <v>4</v>
      </c>
      <c r="Y26" s="154"/>
      <c r="Z26" s="161" t="s">
        <v>144</v>
      </c>
      <c r="AB26" s="165"/>
    </row>
    <row r="27" spans="2:28">
      <c r="B27" s="150">
        <v>22</v>
      </c>
      <c r="C27" s="151" t="s">
        <v>59</v>
      </c>
      <c r="D27" s="166" t="str">
        <f t="shared" si="2"/>
        <v>v</v>
      </c>
      <c r="E27" s="150" t="s">
        <v>16</v>
      </c>
      <c r="F27" s="159"/>
      <c r="G27" s="150" t="s">
        <v>17</v>
      </c>
      <c r="H27" s="159"/>
      <c r="I27" s="153" t="s">
        <v>37</v>
      </c>
      <c r="J27" s="159"/>
      <c r="K27" s="154" t="s">
        <v>2</v>
      </c>
      <c r="L27" s="151">
        <v>5</v>
      </c>
      <c r="N27" s="160"/>
      <c r="O27" s="150" t="s">
        <v>17</v>
      </c>
      <c r="P27" s="160"/>
      <c r="Q27" s="154"/>
      <c r="R27" s="160"/>
      <c r="S27" s="150" t="s">
        <v>17</v>
      </c>
      <c r="T27" s="160"/>
      <c r="U27" s="153" t="s">
        <v>37</v>
      </c>
      <c r="V27" s="159"/>
      <c r="W27" s="154" t="s">
        <v>2</v>
      </c>
      <c r="X27" s="161">
        <v>5</v>
      </c>
      <c r="Y27" s="154"/>
      <c r="Z27" s="161" t="s">
        <v>144</v>
      </c>
      <c r="AB27" s="165"/>
    </row>
    <row r="28" spans="2:28">
      <c r="B28" s="150">
        <v>23</v>
      </c>
      <c r="C28" s="151" t="s">
        <v>60</v>
      </c>
      <c r="D28" s="166" t="str">
        <f t="shared" si="2"/>
        <v>w</v>
      </c>
      <c r="E28" s="150" t="s">
        <v>16</v>
      </c>
      <c r="F28" s="159"/>
      <c r="G28" s="150" t="s">
        <v>17</v>
      </c>
      <c r="H28" s="159"/>
      <c r="I28" s="153" t="s">
        <v>37</v>
      </c>
      <c r="J28" s="159"/>
      <c r="K28" s="154" t="s">
        <v>2</v>
      </c>
      <c r="L28" s="151">
        <v>6</v>
      </c>
      <c r="N28" s="160"/>
      <c r="O28" s="150" t="s">
        <v>17</v>
      </c>
      <c r="P28" s="160"/>
      <c r="Q28" s="154"/>
      <c r="R28" s="160"/>
      <c r="S28" s="150" t="s">
        <v>17</v>
      </c>
      <c r="T28" s="160"/>
      <c r="U28" s="153" t="s">
        <v>37</v>
      </c>
      <c r="V28" s="159"/>
      <c r="W28" s="154" t="s">
        <v>2</v>
      </c>
      <c r="X28" s="161">
        <v>6</v>
      </c>
      <c r="Y28" s="154"/>
      <c r="Z28" s="161" t="s">
        <v>144</v>
      </c>
      <c r="AB28" s="165"/>
    </row>
    <row r="29" spans="2:28">
      <c r="B29" s="150">
        <v>24</v>
      </c>
      <c r="C29" s="151" t="s">
        <v>61</v>
      </c>
      <c r="D29" s="166" t="str">
        <f t="shared" si="2"/>
        <v>x</v>
      </c>
      <c r="E29" s="150" t="s">
        <v>16</v>
      </c>
      <c r="F29" s="159"/>
      <c r="G29" s="150" t="s">
        <v>17</v>
      </c>
      <c r="H29" s="159"/>
      <c r="I29" s="153" t="s">
        <v>37</v>
      </c>
      <c r="J29" s="159"/>
      <c r="K29" s="154" t="s">
        <v>2</v>
      </c>
      <c r="L29" s="151">
        <v>7</v>
      </c>
      <c r="N29" s="160"/>
      <c r="O29" s="150" t="s">
        <v>17</v>
      </c>
      <c r="P29" s="160"/>
      <c r="Q29" s="154"/>
      <c r="R29" s="160"/>
      <c r="S29" s="150" t="s">
        <v>17</v>
      </c>
      <c r="T29" s="160"/>
      <c r="U29" s="153" t="s">
        <v>37</v>
      </c>
      <c r="V29" s="159"/>
      <c r="W29" s="154" t="s">
        <v>2</v>
      </c>
      <c r="X29" s="161">
        <v>7</v>
      </c>
      <c r="Y29" s="154"/>
      <c r="Z29" s="161" t="s">
        <v>144</v>
      </c>
      <c r="AB29" s="165"/>
    </row>
    <row r="30" spans="2:28">
      <c r="B30" s="150">
        <v>25</v>
      </c>
      <c r="C30" s="151" t="s">
        <v>62</v>
      </c>
      <c r="D30" s="166" t="str">
        <f t="shared" si="2"/>
        <v>y</v>
      </c>
      <c r="E30" s="150" t="s">
        <v>16</v>
      </c>
      <c r="F30" s="159"/>
      <c r="G30" s="150" t="s">
        <v>17</v>
      </c>
      <c r="H30" s="159"/>
      <c r="I30" s="153" t="s">
        <v>37</v>
      </c>
      <c r="J30" s="159"/>
      <c r="K30" s="154" t="s">
        <v>2</v>
      </c>
      <c r="L30" s="151">
        <v>8</v>
      </c>
      <c r="N30" s="160"/>
      <c r="O30" s="150" t="s">
        <v>17</v>
      </c>
      <c r="P30" s="160"/>
      <c r="Q30" s="154"/>
      <c r="R30" s="160"/>
      <c r="S30" s="150" t="s">
        <v>17</v>
      </c>
      <c r="T30" s="160"/>
      <c r="U30" s="153" t="s">
        <v>37</v>
      </c>
      <c r="V30" s="159"/>
      <c r="W30" s="154" t="s">
        <v>2</v>
      </c>
      <c r="X30" s="161">
        <v>8</v>
      </c>
      <c r="Y30" s="154"/>
      <c r="Z30" s="161" t="s">
        <v>144</v>
      </c>
      <c r="AB30" s="165"/>
    </row>
    <row r="31" spans="2:28">
      <c r="B31" s="150">
        <v>26</v>
      </c>
      <c r="C31" s="151" t="s">
        <v>63</v>
      </c>
      <c r="D31" s="166" t="str">
        <f t="shared" si="2"/>
        <v>z</v>
      </c>
      <c r="E31" s="150" t="s">
        <v>16</v>
      </c>
      <c r="F31" s="159"/>
      <c r="G31" s="150" t="s">
        <v>17</v>
      </c>
      <c r="H31" s="159"/>
      <c r="I31" s="153" t="s">
        <v>37</v>
      </c>
      <c r="J31" s="159"/>
      <c r="K31" s="154" t="s">
        <v>2</v>
      </c>
      <c r="L31" s="151">
        <v>1</v>
      </c>
      <c r="N31" s="160"/>
      <c r="O31" s="150" t="s">
        <v>17</v>
      </c>
      <c r="P31" s="160"/>
      <c r="Q31" s="154"/>
      <c r="R31" s="160"/>
      <c r="S31" s="150" t="s">
        <v>17</v>
      </c>
      <c r="T31" s="160"/>
      <c r="U31" s="153" t="s">
        <v>37</v>
      </c>
      <c r="V31" s="159"/>
      <c r="W31" s="154" t="s">
        <v>2</v>
      </c>
      <c r="X31" s="161" t="s">
        <v>144</v>
      </c>
      <c r="Y31" s="154"/>
      <c r="Z31" s="161">
        <v>1</v>
      </c>
      <c r="AB31" s="165"/>
    </row>
    <row r="32" spans="2:28">
      <c r="B32" s="150">
        <v>27</v>
      </c>
      <c r="C32" s="151" t="s">
        <v>61</v>
      </c>
      <c r="D32" s="166" t="str">
        <f t="shared" si="2"/>
        <v>x</v>
      </c>
      <c r="E32" s="150" t="s">
        <v>16</v>
      </c>
      <c r="F32" s="159"/>
      <c r="G32" s="150" t="s">
        <v>17</v>
      </c>
      <c r="H32" s="159"/>
      <c r="I32" s="153" t="s">
        <v>37</v>
      </c>
      <c r="J32" s="159"/>
      <c r="K32" s="154" t="s">
        <v>2</v>
      </c>
      <c r="L32" s="151">
        <v>2</v>
      </c>
      <c r="N32" s="160"/>
      <c r="O32" s="150" t="s">
        <v>17</v>
      </c>
      <c r="P32" s="160"/>
      <c r="Q32" s="154"/>
      <c r="R32" s="160"/>
      <c r="S32" s="150" t="s">
        <v>17</v>
      </c>
      <c r="T32" s="160"/>
      <c r="U32" s="153" t="s">
        <v>37</v>
      </c>
      <c r="V32" s="159"/>
      <c r="W32" s="154" t="s">
        <v>2</v>
      </c>
      <c r="X32" s="161" t="s">
        <v>144</v>
      </c>
      <c r="Y32" s="154"/>
      <c r="Z32" s="161">
        <v>2</v>
      </c>
      <c r="AB32" s="165"/>
    </row>
    <row r="33" spans="2:28">
      <c r="B33" s="150">
        <v>28</v>
      </c>
      <c r="C33" s="151" t="s">
        <v>162</v>
      </c>
      <c r="D33" s="166" t="str">
        <f t="shared" si="2"/>
        <v>aa</v>
      </c>
      <c r="E33" s="150" t="s">
        <v>16</v>
      </c>
      <c r="F33" s="159"/>
      <c r="G33" s="150" t="s">
        <v>17</v>
      </c>
      <c r="H33" s="159"/>
      <c r="I33" s="153" t="s">
        <v>37</v>
      </c>
      <c r="J33" s="159"/>
      <c r="K33" s="154" t="s">
        <v>2</v>
      </c>
      <c r="L33" s="151">
        <v>3</v>
      </c>
      <c r="N33" s="160"/>
      <c r="O33" s="150" t="s">
        <v>17</v>
      </c>
      <c r="P33" s="160"/>
      <c r="Q33" s="154"/>
      <c r="R33" s="160"/>
      <c r="S33" s="150" t="s">
        <v>17</v>
      </c>
      <c r="T33" s="160"/>
      <c r="U33" s="153" t="s">
        <v>37</v>
      </c>
      <c r="V33" s="159"/>
      <c r="W33" s="154" t="s">
        <v>2</v>
      </c>
      <c r="X33" s="161" t="s">
        <v>144</v>
      </c>
      <c r="Y33" s="154"/>
      <c r="Z33" s="161">
        <v>3</v>
      </c>
      <c r="AB33" s="165"/>
    </row>
    <row r="34" spans="2:28">
      <c r="B34" s="150">
        <v>29</v>
      </c>
      <c r="C34" s="151" t="s">
        <v>163</v>
      </c>
      <c r="D34" s="166" t="str">
        <f t="shared" si="2"/>
        <v>ab</v>
      </c>
      <c r="E34" s="150" t="s">
        <v>16</v>
      </c>
      <c r="F34" s="159"/>
      <c r="G34" s="150" t="s">
        <v>17</v>
      </c>
      <c r="H34" s="159"/>
      <c r="I34" s="153" t="s">
        <v>37</v>
      </c>
      <c r="J34" s="159"/>
      <c r="K34" s="154" t="s">
        <v>2</v>
      </c>
      <c r="L34" s="151">
        <v>4</v>
      </c>
      <c r="N34" s="160"/>
      <c r="O34" s="150" t="s">
        <v>17</v>
      </c>
      <c r="P34" s="160"/>
      <c r="Q34" s="154"/>
      <c r="R34" s="160"/>
      <c r="S34" s="150" t="s">
        <v>17</v>
      </c>
      <c r="T34" s="160"/>
      <c r="U34" s="153" t="s">
        <v>37</v>
      </c>
      <c r="V34" s="159"/>
      <c r="W34" s="154" t="s">
        <v>2</v>
      </c>
      <c r="X34" s="161" t="s">
        <v>144</v>
      </c>
      <c r="Y34" s="154"/>
      <c r="Z34" s="161">
        <v>4</v>
      </c>
      <c r="AB34" s="165"/>
    </row>
    <row r="35" spans="2:28">
      <c r="B35" s="150">
        <v>30</v>
      </c>
      <c r="C35" s="151" t="s">
        <v>68</v>
      </c>
      <c r="D35" s="166" t="str">
        <f t="shared" si="2"/>
        <v>ac</v>
      </c>
      <c r="E35" s="150" t="s">
        <v>16</v>
      </c>
      <c r="F35" s="159"/>
      <c r="G35" s="150" t="s">
        <v>17</v>
      </c>
      <c r="H35" s="159"/>
      <c r="I35" s="153" t="s">
        <v>37</v>
      </c>
      <c r="J35" s="159"/>
      <c r="K35" s="154" t="s">
        <v>2</v>
      </c>
      <c r="L35" s="151">
        <v>5</v>
      </c>
      <c r="N35" s="160"/>
      <c r="O35" s="150" t="s">
        <v>17</v>
      </c>
      <c r="P35" s="160"/>
      <c r="Q35" s="154"/>
      <c r="R35" s="160"/>
      <c r="S35" s="150" t="s">
        <v>17</v>
      </c>
      <c r="T35" s="160"/>
      <c r="U35" s="153" t="s">
        <v>37</v>
      </c>
      <c r="V35" s="159"/>
      <c r="W35" s="154" t="s">
        <v>2</v>
      </c>
      <c r="X35" s="161" t="s">
        <v>144</v>
      </c>
      <c r="Y35" s="154"/>
      <c r="Z35" s="161">
        <v>5</v>
      </c>
      <c r="AB35" s="165"/>
    </row>
    <row r="36" spans="2:28">
      <c r="B36" s="150">
        <v>31</v>
      </c>
      <c r="C36" s="151" t="s">
        <v>69</v>
      </c>
      <c r="D36" s="166" t="str">
        <f t="shared" si="2"/>
        <v>ad</v>
      </c>
      <c r="E36" s="150" t="s">
        <v>16</v>
      </c>
      <c r="F36" s="159"/>
      <c r="G36" s="150" t="s">
        <v>17</v>
      </c>
      <c r="H36" s="159"/>
      <c r="I36" s="153" t="s">
        <v>37</v>
      </c>
      <c r="J36" s="159"/>
      <c r="K36" s="154" t="s">
        <v>2</v>
      </c>
      <c r="L36" s="151">
        <v>6</v>
      </c>
      <c r="N36" s="160"/>
      <c r="O36" s="150" t="s">
        <v>17</v>
      </c>
      <c r="P36" s="160"/>
      <c r="Q36" s="154"/>
      <c r="R36" s="160"/>
      <c r="S36" s="150" t="s">
        <v>17</v>
      </c>
      <c r="T36" s="160"/>
      <c r="U36" s="153" t="s">
        <v>37</v>
      </c>
      <c r="V36" s="159"/>
      <c r="W36" s="154" t="s">
        <v>2</v>
      </c>
      <c r="X36" s="161" t="s">
        <v>144</v>
      </c>
      <c r="Y36" s="154"/>
      <c r="Z36" s="161">
        <v>6</v>
      </c>
      <c r="AB36" s="165"/>
    </row>
    <row r="37" spans="2:28">
      <c r="B37" s="150">
        <v>32</v>
      </c>
      <c r="C37" s="151" t="s">
        <v>70</v>
      </c>
      <c r="D37" s="166" t="str">
        <f t="shared" si="2"/>
        <v>ae</v>
      </c>
      <c r="E37" s="150" t="s">
        <v>16</v>
      </c>
      <c r="F37" s="159"/>
      <c r="G37" s="150" t="s">
        <v>17</v>
      </c>
      <c r="H37" s="159"/>
      <c r="I37" s="153" t="s">
        <v>37</v>
      </c>
      <c r="J37" s="159"/>
      <c r="K37" s="154" t="s">
        <v>2</v>
      </c>
      <c r="L37" s="151">
        <v>7</v>
      </c>
      <c r="N37" s="160"/>
      <c r="O37" s="150" t="s">
        <v>17</v>
      </c>
      <c r="P37" s="160"/>
      <c r="Q37" s="154"/>
      <c r="R37" s="160"/>
      <c r="S37" s="150" t="s">
        <v>17</v>
      </c>
      <c r="T37" s="160"/>
      <c r="U37" s="153" t="s">
        <v>37</v>
      </c>
      <c r="V37" s="159"/>
      <c r="W37" s="154" t="s">
        <v>2</v>
      </c>
      <c r="X37" s="161" t="s">
        <v>144</v>
      </c>
      <c r="Y37" s="154"/>
      <c r="Z37" s="161">
        <v>7</v>
      </c>
      <c r="AB37" s="165"/>
    </row>
    <row r="38" spans="2:28">
      <c r="B38" s="150">
        <v>33</v>
      </c>
      <c r="C38" s="151" t="s">
        <v>71</v>
      </c>
      <c r="D38" s="166" t="str">
        <f t="shared" si="2"/>
        <v>af</v>
      </c>
      <c r="E38" s="150" t="s">
        <v>16</v>
      </c>
      <c r="F38" s="159"/>
      <c r="G38" s="150" t="s">
        <v>17</v>
      </c>
      <c r="H38" s="159"/>
      <c r="I38" s="153" t="s">
        <v>37</v>
      </c>
      <c r="J38" s="159"/>
      <c r="K38" s="154" t="s">
        <v>2</v>
      </c>
      <c r="L38" s="151">
        <v>8</v>
      </c>
      <c r="N38" s="160"/>
      <c r="O38" s="150" t="s">
        <v>17</v>
      </c>
      <c r="P38" s="160"/>
      <c r="Q38" s="154"/>
      <c r="R38" s="160"/>
      <c r="S38" s="150" t="s">
        <v>17</v>
      </c>
      <c r="T38" s="160"/>
      <c r="U38" s="153" t="s">
        <v>37</v>
      </c>
      <c r="V38" s="159"/>
      <c r="W38" s="154" t="s">
        <v>2</v>
      </c>
      <c r="X38" s="161" t="s">
        <v>144</v>
      </c>
      <c r="Y38" s="154"/>
      <c r="Z38" s="161">
        <v>8</v>
      </c>
      <c r="AB38" s="165"/>
    </row>
    <row r="39" spans="2:28">
      <c r="B39" s="150">
        <v>34</v>
      </c>
      <c r="C39" s="167" t="s">
        <v>103</v>
      </c>
      <c r="D39" s="166"/>
      <c r="E39" s="150" t="s">
        <v>16</v>
      </c>
      <c r="F39" s="152">
        <v>0.29166666666666669</v>
      </c>
      <c r="G39" s="150" t="s">
        <v>17</v>
      </c>
      <c r="H39" s="152">
        <v>0.39583333333333331</v>
      </c>
      <c r="I39" s="153" t="s">
        <v>37</v>
      </c>
      <c r="J39" s="152">
        <v>0</v>
      </c>
      <c r="K39" s="154" t="s">
        <v>2</v>
      </c>
      <c r="L39" s="157">
        <f t="shared" ref="L39:L40" si="8">IF(OR(F39="",H39=""),"",(H39+IF(F39&gt;H39,1,0)-F39-J39)*24)</f>
        <v>2.4999999999999991</v>
      </c>
      <c r="N39" s="155">
        <f>【記載例】認知症対応型共同生活介護!$BB$13</f>
        <v>0.29166666666666669</v>
      </c>
      <c r="O39" s="144" t="s">
        <v>17</v>
      </c>
      <c r="P39" s="155">
        <f>【記載例】認知症対応型共同生活介護!$BF$13</f>
        <v>0.83333333333333337</v>
      </c>
      <c r="R39" s="158">
        <f t="shared" ref="R39:R43" si="9">IF(F39="","",IF(F39&lt;N39,N39,IF(F39&gt;=P39,"",F39)))</f>
        <v>0.29166666666666669</v>
      </c>
      <c r="S39" s="144" t="s">
        <v>17</v>
      </c>
      <c r="T39" s="158">
        <f t="shared" ref="T39:T43" si="10">IF(H39="","",IF(H39&gt;F39,IF(H39&lt;P39,H39,P39),P39))</f>
        <v>0.39583333333333331</v>
      </c>
      <c r="U39" s="156" t="s">
        <v>37</v>
      </c>
      <c r="V39" s="152">
        <v>0</v>
      </c>
      <c r="W39" s="145" t="s">
        <v>2</v>
      </c>
      <c r="X39" s="157">
        <f t="shared" ref="X39:X40" si="11">IF(R39="","",IF((T39+IF(R39&gt;T39,1,0)-R39-V39)*24=0,"",(T39+IF(R39&gt;T39,1,0)-R39-V39)*24))</f>
        <v>2.4999999999999991</v>
      </c>
      <c r="Z39" s="157" t="str">
        <f t="shared" ref="Z39:Z40" si="12">IF(X39="",L39,IF(OR(L39-X39=0,L39-X39&lt;0),"-",L39-X39))</f>
        <v>-</v>
      </c>
      <c r="AB39" s="165"/>
    </row>
    <row r="40" spans="2:28">
      <c r="B40" s="150"/>
      <c r="C40" s="168" t="s">
        <v>180</v>
      </c>
      <c r="D40" s="166"/>
      <c r="E40" s="150" t="s">
        <v>16</v>
      </c>
      <c r="F40" s="152">
        <v>0.6875</v>
      </c>
      <c r="G40" s="150" t="s">
        <v>17</v>
      </c>
      <c r="H40" s="152">
        <v>0.83333333333333337</v>
      </c>
      <c r="I40" s="153" t="s">
        <v>37</v>
      </c>
      <c r="J40" s="152">
        <v>0</v>
      </c>
      <c r="K40" s="154" t="s">
        <v>2</v>
      </c>
      <c r="L40" s="157">
        <f t="shared" si="8"/>
        <v>3.5000000000000009</v>
      </c>
      <c r="N40" s="155">
        <f>【記載例】認知症対応型共同生活介護!$BB$13</f>
        <v>0.29166666666666669</v>
      </c>
      <c r="O40" s="144" t="s">
        <v>17</v>
      </c>
      <c r="P40" s="155">
        <f>【記載例】認知症対応型共同生活介護!$BF$13</f>
        <v>0.83333333333333337</v>
      </c>
      <c r="R40" s="158">
        <f t="shared" si="9"/>
        <v>0.6875</v>
      </c>
      <c r="S40" s="144" t="s">
        <v>17</v>
      </c>
      <c r="T40" s="158">
        <f t="shared" si="10"/>
        <v>0.83333333333333337</v>
      </c>
      <c r="U40" s="156" t="s">
        <v>37</v>
      </c>
      <c r="V40" s="152">
        <v>0</v>
      </c>
      <c r="W40" s="145" t="s">
        <v>2</v>
      </c>
      <c r="X40" s="157">
        <f t="shared" si="11"/>
        <v>3.5000000000000009</v>
      </c>
      <c r="Z40" s="157" t="str">
        <f t="shared" si="12"/>
        <v>-</v>
      </c>
      <c r="AB40" s="165"/>
    </row>
    <row r="41" spans="2:28">
      <c r="B41" s="150"/>
      <c r="C41" s="162" t="s">
        <v>180</v>
      </c>
      <c r="D41" s="166" t="str">
        <f>C39</f>
        <v>ag</v>
      </c>
      <c r="E41" s="150" t="s">
        <v>16</v>
      </c>
      <c r="F41" s="152" t="s">
        <v>36</v>
      </c>
      <c r="G41" s="150" t="s">
        <v>17</v>
      </c>
      <c r="H41" s="152" t="s">
        <v>36</v>
      </c>
      <c r="I41" s="153" t="s">
        <v>37</v>
      </c>
      <c r="J41" s="152" t="s">
        <v>36</v>
      </c>
      <c r="K41" s="154" t="s">
        <v>2</v>
      </c>
      <c r="L41" s="157">
        <f>IF(OR(L39="",L40=""),"",L39+L40)</f>
        <v>6</v>
      </c>
      <c r="N41" s="155" t="s">
        <v>188</v>
      </c>
      <c r="O41" s="144" t="s">
        <v>17</v>
      </c>
      <c r="P41" s="155" t="s">
        <v>188</v>
      </c>
      <c r="R41" s="158" t="s">
        <v>188</v>
      </c>
      <c r="S41" s="144" t="s">
        <v>17</v>
      </c>
      <c r="T41" s="158" t="s">
        <v>188</v>
      </c>
      <c r="U41" s="156" t="s">
        <v>37</v>
      </c>
      <c r="V41" s="152" t="s">
        <v>172</v>
      </c>
      <c r="W41" s="145" t="s">
        <v>2</v>
      </c>
      <c r="X41" s="157">
        <f>IF(OR(X39="",X40=""),"",X39+X40)</f>
        <v>6</v>
      </c>
      <c r="Z41" s="157" t="str">
        <f>IF(X41="",L41,IF(OR(L41-X41=0,L41-X41&lt;0),"-",L41-X41))</f>
        <v>-</v>
      </c>
      <c r="AB41" s="165" t="s">
        <v>173</v>
      </c>
    </row>
    <row r="42" spans="2:28">
      <c r="B42" s="150"/>
      <c r="C42" s="167" t="s">
        <v>165</v>
      </c>
      <c r="D42" s="166"/>
      <c r="E42" s="150" t="s">
        <v>16</v>
      </c>
      <c r="F42" s="152"/>
      <c r="G42" s="150" t="s">
        <v>17</v>
      </c>
      <c r="H42" s="152"/>
      <c r="I42" s="153" t="s">
        <v>37</v>
      </c>
      <c r="J42" s="152">
        <v>0</v>
      </c>
      <c r="K42" s="154" t="s">
        <v>2</v>
      </c>
      <c r="L42" s="157" t="str">
        <f t="shared" ref="L42:L43" si="13">IF(OR(F42="",H42=""),"",(H42+IF(F42&gt;H42,1,0)-F42-J42)*24)</f>
        <v/>
      </c>
      <c r="N42" s="155">
        <f>【記載例】認知症対応型共同生活介護!$BB$13</f>
        <v>0.29166666666666669</v>
      </c>
      <c r="O42" s="144" t="s">
        <v>17</v>
      </c>
      <c r="P42" s="155">
        <f>【記載例】認知症対応型共同生活介護!$BF$13</f>
        <v>0.83333333333333337</v>
      </c>
      <c r="R42" s="158" t="str">
        <f t="shared" si="9"/>
        <v/>
      </c>
      <c r="S42" s="144" t="s">
        <v>17</v>
      </c>
      <c r="T42" s="158" t="str">
        <f t="shared" si="10"/>
        <v/>
      </c>
      <c r="U42" s="156" t="s">
        <v>37</v>
      </c>
      <c r="V42" s="152">
        <v>0</v>
      </c>
      <c r="W42" s="145" t="s">
        <v>2</v>
      </c>
      <c r="X42" s="157" t="str">
        <f t="shared" ref="X42:X43" si="14">IF(R42="","",IF((T42+IF(R42&gt;T42,1,0)-R42-V42)*24=0,"",(T42+IF(R42&gt;T42,1,0)-R42-V42)*24))</f>
        <v/>
      </c>
      <c r="Z42" s="157" t="str">
        <f t="shared" ref="Z42:Z43" si="15">IF(X42="",L42,IF(OR(L42-X42=0,L42-X42&lt;0),"-",L42-X42))</f>
        <v/>
      </c>
      <c r="AB42" s="165"/>
    </row>
    <row r="43" spans="2:28">
      <c r="B43" s="150">
        <v>35</v>
      </c>
      <c r="C43" s="168" t="s">
        <v>180</v>
      </c>
      <c r="D43" s="166"/>
      <c r="E43" s="150" t="s">
        <v>16</v>
      </c>
      <c r="F43" s="152"/>
      <c r="G43" s="150" t="s">
        <v>17</v>
      </c>
      <c r="H43" s="152"/>
      <c r="I43" s="153" t="s">
        <v>37</v>
      </c>
      <c r="J43" s="152">
        <v>0</v>
      </c>
      <c r="K43" s="154" t="s">
        <v>2</v>
      </c>
      <c r="L43" s="157" t="str">
        <f t="shared" si="13"/>
        <v/>
      </c>
      <c r="N43" s="155">
        <f>【記載例】認知症対応型共同生活介護!$BB$13</f>
        <v>0.29166666666666669</v>
      </c>
      <c r="O43" s="144" t="s">
        <v>17</v>
      </c>
      <c r="P43" s="155">
        <f>【記載例】認知症対応型共同生活介護!$BF$13</f>
        <v>0.83333333333333337</v>
      </c>
      <c r="R43" s="158" t="str">
        <f t="shared" si="9"/>
        <v/>
      </c>
      <c r="S43" s="144" t="s">
        <v>17</v>
      </c>
      <c r="T43" s="158" t="str">
        <f t="shared" si="10"/>
        <v/>
      </c>
      <c r="U43" s="156" t="s">
        <v>37</v>
      </c>
      <c r="V43" s="152">
        <v>0</v>
      </c>
      <c r="W43" s="145" t="s">
        <v>2</v>
      </c>
      <c r="X43" s="157" t="str">
        <f t="shared" si="14"/>
        <v/>
      </c>
      <c r="Z43" s="157" t="str">
        <f t="shared" si="15"/>
        <v/>
      </c>
      <c r="AB43" s="165"/>
    </row>
    <row r="44" spans="2:28">
      <c r="B44" s="150"/>
      <c r="C44" s="162" t="s">
        <v>180</v>
      </c>
      <c r="D44" s="166" t="str">
        <f>C42</f>
        <v>ah</v>
      </c>
      <c r="E44" s="150" t="s">
        <v>16</v>
      </c>
      <c r="F44" s="152" t="s">
        <v>36</v>
      </c>
      <c r="G44" s="150" t="s">
        <v>17</v>
      </c>
      <c r="H44" s="152" t="s">
        <v>36</v>
      </c>
      <c r="I44" s="153" t="s">
        <v>37</v>
      </c>
      <c r="J44" s="152" t="s">
        <v>36</v>
      </c>
      <c r="K44" s="154" t="s">
        <v>2</v>
      </c>
      <c r="L44" s="157" t="str">
        <f>IF(OR(L42="",L43=""),"",L42+L43)</f>
        <v/>
      </c>
      <c r="N44" s="155" t="s">
        <v>188</v>
      </c>
      <c r="O44" s="144" t="s">
        <v>17</v>
      </c>
      <c r="P44" s="155" t="s">
        <v>188</v>
      </c>
      <c r="R44" s="158" t="s">
        <v>188</v>
      </c>
      <c r="S44" s="144" t="s">
        <v>17</v>
      </c>
      <c r="T44" s="158" t="s">
        <v>188</v>
      </c>
      <c r="U44" s="156" t="s">
        <v>37</v>
      </c>
      <c r="V44" s="152" t="s">
        <v>172</v>
      </c>
      <c r="W44" s="145" t="s">
        <v>2</v>
      </c>
      <c r="X44" s="157" t="str">
        <f>IF(OR(X42="",X43=""),"",X42+X43)</f>
        <v/>
      </c>
      <c r="Z44" s="157" t="str">
        <f>IF(X44="",L44,IF(OR(L44-X44=0,L44-X44&lt;0),"-",L44-X44))</f>
        <v/>
      </c>
      <c r="AB44" s="165" t="s">
        <v>174</v>
      </c>
    </row>
    <row r="45" spans="2:28">
      <c r="B45" s="150"/>
      <c r="C45" s="167" t="s">
        <v>166</v>
      </c>
      <c r="D45" s="166"/>
      <c r="E45" s="150" t="s">
        <v>16</v>
      </c>
      <c r="F45" s="152"/>
      <c r="G45" s="150" t="s">
        <v>17</v>
      </c>
      <c r="H45" s="152"/>
      <c r="I45" s="153" t="s">
        <v>37</v>
      </c>
      <c r="J45" s="152">
        <v>0</v>
      </c>
      <c r="K45" s="154" t="s">
        <v>2</v>
      </c>
      <c r="L45" s="157" t="str">
        <f t="shared" ref="L45:L46" si="16">IF(OR(F45="",H45=""),"",(H45+IF(F45&gt;H45,1,0)-F45-J45)*24)</f>
        <v/>
      </c>
      <c r="N45" s="155">
        <f>【記載例】認知症対応型共同生活介護!$BB$13</f>
        <v>0.29166666666666669</v>
      </c>
      <c r="O45" s="144" t="s">
        <v>17</v>
      </c>
      <c r="P45" s="155">
        <f>【記載例】認知症対応型共同生活介護!$BF$13</f>
        <v>0.83333333333333337</v>
      </c>
      <c r="R45" s="158" t="str">
        <f t="shared" ref="R45:R46" si="17">IF(F45="","",IF(F45&lt;N45,N45,IF(F45&gt;=P45,"",F45)))</f>
        <v/>
      </c>
      <c r="S45" s="144" t="s">
        <v>17</v>
      </c>
      <c r="T45" s="158" t="str">
        <f t="shared" ref="T45:T46" si="18">IF(H45="","",IF(H45&gt;F45,IF(H45&lt;P45,H45,P45),P45))</f>
        <v/>
      </c>
      <c r="U45" s="156" t="s">
        <v>37</v>
      </c>
      <c r="V45" s="152">
        <v>0</v>
      </c>
      <c r="W45" s="145" t="s">
        <v>2</v>
      </c>
      <c r="X45" s="157" t="str">
        <f t="shared" ref="X45:X46" si="19">IF(R45="","",IF((T45+IF(R45&gt;T45,1,0)-R45-V45)*24=0,"",(T45+IF(R45&gt;T45,1,0)-R45-V45)*24))</f>
        <v/>
      </c>
      <c r="Z45" s="157" t="str">
        <f t="shared" ref="Z45:Z46" si="20">IF(X45="",L45,IF(OR(L45-X45=0,L45-X45&lt;0),"-",L45-X45))</f>
        <v/>
      </c>
      <c r="AB45" s="165"/>
    </row>
    <row r="46" spans="2:28">
      <c r="B46" s="150">
        <v>36</v>
      </c>
      <c r="C46" s="168" t="s">
        <v>180</v>
      </c>
      <c r="D46" s="166"/>
      <c r="E46" s="150" t="s">
        <v>16</v>
      </c>
      <c r="F46" s="152"/>
      <c r="G46" s="150" t="s">
        <v>17</v>
      </c>
      <c r="H46" s="152"/>
      <c r="I46" s="153" t="s">
        <v>37</v>
      </c>
      <c r="J46" s="152">
        <v>0</v>
      </c>
      <c r="K46" s="154" t="s">
        <v>2</v>
      </c>
      <c r="L46" s="157" t="str">
        <f t="shared" si="16"/>
        <v/>
      </c>
      <c r="N46" s="155">
        <f>【記載例】認知症対応型共同生活介護!$BB$13</f>
        <v>0.29166666666666669</v>
      </c>
      <c r="O46" s="144" t="s">
        <v>17</v>
      </c>
      <c r="P46" s="155">
        <f>【記載例】認知症対応型共同生活介護!$BF$13</f>
        <v>0.83333333333333337</v>
      </c>
      <c r="R46" s="158" t="str">
        <f t="shared" si="17"/>
        <v/>
      </c>
      <c r="S46" s="144" t="s">
        <v>17</v>
      </c>
      <c r="T46" s="158" t="str">
        <f t="shared" si="18"/>
        <v/>
      </c>
      <c r="U46" s="156" t="s">
        <v>37</v>
      </c>
      <c r="V46" s="152">
        <v>0</v>
      </c>
      <c r="W46" s="145" t="s">
        <v>2</v>
      </c>
      <c r="X46" s="157" t="str">
        <f t="shared" si="19"/>
        <v/>
      </c>
      <c r="Z46" s="157" t="str">
        <f t="shared" si="20"/>
        <v/>
      </c>
      <c r="AB46" s="165"/>
    </row>
    <row r="47" spans="2:28">
      <c r="B47" s="150"/>
      <c r="C47" s="162" t="s">
        <v>180</v>
      </c>
      <c r="D47" s="166" t="str">
        <f>C45</f>
        <v>ai</v>
      </c>
      <c r="E47" s="150" t="s">
        <v>16</v>
      </c>
      <c r="F47" s="152" t="s">
        <v>36</v>
      </c>
      <c r="G47" s="150" t="s">
        <v>17</v>
      </c>
      <c r="H47" s="152" t="s">
        <v>36</v>
      </c>
      <c r="I47" s="153" t="s">
        <v>37</v>
      </c>
      <c r="J47" s="152" t="s">
        <v>36</v>
      </c>
      <c r="K47" s="154" t="s">
        <v>2</v>
      </c>
      <c r="L47" s="157" t="str">
        <f>IF(OR(L45="",L46=""),"",L45+L46)</f>
        <v/>
      </c>
      <c r="N47" s="155" t="s">
        <v>188</v>
      </c>
      <c r="O47" s="144" t="s">
        <v>17</v>
      </c>
      <c r="P47" s="155" t="s">
        <v>188</v>
      </c>
      <c r="R47" s="158" t="s">
        <v>188</v>
      </c>
      <c r="S47" s="144" t="s">
        <v>17</v>
      </c>
      <c r="T47" s="158" t="s">
        <v>188</v>
      </c>
      <c r="U47" s="156" t="s">
        <v>37</v>
      </c>
      <c r="V47" s="152" t="s">
        <v>172</v>
      </c>
      <c r="W47" s="145" t="s">
        <v>2</v>
      </c>
      <c r="X47" s="157" t="str">
        <f>IF(OR(X45="",X46=""),"",X45+X46)</f>
        <v/>
      </c>
      <c r="Z47" s="157" t="str">
        <f>IF(X47="",L47,IF(OR(L47-X47=0,L47-X47&lt;0),"-",L47-X47))</f>
        <v/>
      </c>
      <c r="AB47" s="165" t="s">
        <v>174</v>
      </c>
    </row>
    <row r="49" spans="3:4">
      <c r="C49" s="146" t="s">
        <v>177</v>
      </c>
      <c r="D49" s="146"/>
    </row>
    <row r="50" spans="3:4">
      <c r="C50" s="146" t="s">
        <v>178</v>
      </c>
      <c r="D50" s="146"/>
    </row>
    <row r="51" spans="3:4">
      <c r="C51" s="146" t="s">
        <v>175</v>
      </c>
      <c r="D51" s="146"/>
    </row>
    <row r="52" spans="3:4">
      <c r="C52" s="146" t="s">
        <v>176</v>
      </c>
      <c r="D52" s="146"/>
    </row>
  </sheetData>
  <sheetProtection sheet="1" insertRows="0" deleteRows="0"/>
  <mergeCells count="4">
    <mergeCell ref="F4:L4"/>
    <mergeCell ref="N4:P4"/>
    <mergeCell ref="R4:X4"/>
    <mergeCell ref="AB4:AB5"/>
  </mergeCells>
  <phoneticPr fontId="2"/>
  <printOptions horizontalCentered="1"/>
  <pageMargins left="0.70866141732283472" right="0.70866141732283472" top="0.55118110236220474" bottom="0.35433070866141736" header="0.31496062992125984" footer="0.31496062992125984"/>
  <pageSetup paperSize="9" scale="41" fitToHeight="0" orientation="landscape" r:id="rId1"/>
  <ignoredErrors>
    <ignoredError sqref="X41 X44"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21</vt:i4>
      </vt:variant>
    </vt:vector>
  </HeadingPairs>
  <TitlesOfParts>
    <vt:vector size="35" baseType="lpstr">
      <vt:lpstr>変更届必要書類 </vt:lpstr>
      <vt:lpstr>第5号様式　変更届出書</vt:lpstr>
      <vt:lpstr>付表４</vt:lpstr>
      <vt:lpstr>認知症対応型共同生活介護（1枚用）</vt:lpstr>
      <vt:lpstr>シフト記号表（勤務時間帯）</vt:lpstr>
      <vt:lpstr>記入方法</vt:lpstr>
      <vt:lpstr>プルダウン・リスト</vt:lpstr>
      <vt:lpstr>【記載例】認知症対応型共同生活介護</vt:lpstr>
      <vt:lpstr>【記載例】シフト記号表（勤務時間帯）</vt:lpstr>
      <vt:lpstr>参考様式２-1</vt:lpstr>
      <vt:lpstr>参考様式２-２</vt:lpstr>
      <vt:lpstr>参考様式3</vt:lpstr>
      <vt:lpstr>参考様式６</vt:lpstr>
      <vt:lpstr>参考様式７</vt:lpstr>
      <vt:lpstr>'シフト記号表（勤務時間帯）'!【記載例】シフト記号</vt:lpstr>
      <vt:lpstr>【記載例】シフト記号</vt:lpstr>
      <vt:lpstr>参考様式６!OLE_LINK1</vt:lpstr>
      <vt:lpstr>'【記載例】シフト記号表（勤務時間帯）'!Print_Area</vt:lpstr>
      <vt:lpstr>【記載例】認知症対応型共同生活介護!Print_Area</vt:lpstr>
      <vt:lpstr>'シフト記号表（勤務時間帯）'!Print_Area</vt:lpstr>
      <vt:lpstr>記入方法!Print_Area</vt:lpstr>
      <vt:lpstr>'参考様式２-1'!Print_Area</vt:lpstr>
      <vt:lpstr>'参考様式２-２'!Print_Area</vt:lpstr>
      <vt:lpstr>参考様式６!Print_Area</vt:lpstr>
      <vt:lpstr>参考様式７!Print_Area</vt:lpstr>
      <vt:lpstr>'第5号様式　変更届出書'!Print_Area</vt:lpstr>
      <vt:lpstr>'認知症対応型共同生活介護（1枚用）'!Print_Area</vt:lpstr>
      <vt:lpstr>付表４!Print_Area</vt:lpstr>
      <vt:lpstr>'変更届必要書類 '!Print_Area</vt:lpstr>
      <vt:lpstr>'認知症対応型共同生活介護（1枚用）'!Print_Titles</vt:lpstr>
      <vt:lpstr>シフト記号表</vt:lpstr>
      <vt:lpstr>介護従業者</vt:lpstr>
      <vt:lpstr>管理者</vt:lpstr>
      <vt:lpstr>計画作成担当者</vt:lpstr>
      <vt:lpstr>職種</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相谷　恭子</dc:creator>
  <cp:lastModifiedBy>川崎 倫明</cp:lastModifiedBy>
  <cp:lastPrinted>2021-02-24T10:20:04Z</cp:lastPrinted>
  <dcterms:created xsi:type="dcterms:W3CDTF">2020-01-28T01:12:50Z</dcterms:created>
  <dcterms:modified xsi:type="dcterms:W3CDTF">2023-03-27T23:52:37Z</dcterms:modified>
</cp:coreProperties>
</file>