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31_統計要覧(統計はだの）\R07年度版\04_完成品\Excel\"/>
    </mc:Choice>
  </mc:AlternateContent>
  <bookViews>
    <workbookView xWindow="8130" yWindow="330" windowWidth="11295" windowHeight="10065"/>
  </bookViews>
  <sheets>
    <sheet name="183・184 " sheetId="27" r:id="rId1"/>
    <sheet name="185・186" sheetId="9" r:id="rId2"/>
    <sheet name="187" sheetId="21" r:id="rId3"/>
    <sheet name="188" sheetId="26" r:id="rId4"/>
    <sheet name="189" sheetId="4" r:id="rId5"/>
    <sheet name="190" sheetId="12" r:id="rId6"/>
    <sheet name="191" sheetId="23" r:id="rId7"/>
    <sheet name="192・193・194" sheetId="20" r:id="rId8"/>
    <sheet name="195" sheetId="24" r:id="rId9"/>
  </sheets>
  <definedNames>
    <definedName name="_xlnm.Print_Area" localSheetId="0">'183・184 '!$A$1:$M$48</definedName>
    <definedName name="_xlnm.Print_Area" localSheetId="1">'185・186'!$A$1:$M$46</definedName>
    <definedName name="_xlnm.Print_Area" localSheetId="2">'187'!$A$1:$N$50</definedName>
    <definedName name="_xlnm.Print_Area" localSheetId="4">'189'!$A$1:$T$52</definedName>
    <definedName name="_xlnm.Print_Area" localSheetId="5">'190'!$A$1:$X$34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2" l="1"/>
  <c r="D21" i="12" s="1"/>
  <c r="F20" i="12"/>
  <c r="D20" i="12"/>
  <c r="J19" i="12"/>
  <c r="F19" i="12"/>
  <c r="D19" i="12"/>
  <c r="J18" i="12"/>
  <c r="F18" i="12" s="1"/>
  <c r="D18" i="12" s="1"/>
  <c r="F17" i="12"/>
  <c r="D17" i="12" s="1"/>
  <c r="H16" i="12"/>
  <c r="F16" i="12"/>
  <c r="D16" i="12" s="1"/>
  <c r="D12" i="12"/>
  <c r="D11" i="12"/>
  <c r="D10" i="12"/>
  <c r="D9" i="12"/>
  <c r="D8" i="12"/>
  <c r="D7" i="12"/>
  <c r="B12" i="20" l="1"/>
  <c r="D40" i="20" l="1"/>
  <c r="B40" i="20"/>
  <c r="D26" i="20"/>
  <c r="B26" i="20"/>
  <c r="X12" i="20"/>
  <c r="V12" i="20"/>
  <c r="T12" i="20"/>
  <c r="R12" i="20"/>
  <c r="D12" i="20"/>
  <c r="N23" i="24" l="1"/>
  <c r="B11" i="4" l="1"/>
  <c r="L23" i="24" l="1"/>
  <c r="D39" i="20"/>
  <c r="B39" i="20"/>
  <c r="D38" i="20"/>
  <c r="B38" i="20"/>
  <c r="D37" i="20"/>
  <c r="B37" i="20"/>
  <c r="D36" i="20"/>
  <c r="B36" i="20"/>
  <c r="D35" i="20"/>
  <c r="B35" i="20"/>
  <c r="D25" i="20"/>
  <c r="B25" i="20"/>
  <c r="D24" i="20"/>
  <c r="B24" i="20"/>
  <c r="D23" i="20"/>
  <c r="B23" i="20"/>
  <c r="D22" i="20"/>
  <c r="B22" i="20"/>
  <c r="D21" i="20"/>
  <c r="B21" i="20"/>
  <c r="X11" i="20"/>
  <c r="V11" i="20"/>
  <c r="B11" i="20" s="1"/>
  <c r="T11" i="20"/>
  <c r="D11" i="20" s="1"/>
  <c r="R11" i="20"/>
  <c r="D10" i="20"/>
  <c r="B10" i="20"/>
  <c r="D9" i="20"/>
  <c r="B9" i="20"/>
  <c r="D8" i="20"/>
  <c r="B8" i="20"/>
  <c r="D7" i="20"/>
  <c r="B7" i="20"/>
  <c r="N6" i="23" l="1"/>
  <c r="L6" i="23"/>
  <c r="J6" i="23"/>
  <c r="H6" i="23"/>
  <c r="F6" i="23"/>
  <c r="N5" i="23"/>
  <c r="L5" i="23"/>
  <c r="J5" i="23"/>
  <c r="H5" i="23"/>
  <c r="F5" i="23"/>
  <c r="P6" i="23"/>
  <c r="P5" i="23"/>
  <c r="B6" i="4"/>
  <c r="B8" i="4"/>
  <c r="B9" i="4"/>
  <c r="B10" i="4"/>
  <c r="B7" i="4"/>
  <c r="E15" i="21" l="1"/>
  <c r="G16" i="21"/>
  <c r="G28" i="21" s="1"/>
  <c r="H16" i="21"/>
  <c r="I16" i="21"/>
  <c r="I28" i="21" s="1"/>
  <c r="J16" i="21"/>
  <c r="K16" i="21"/>
  <c r="L16" i="21"/>
  <c r="M16" i="21"/>
  <c r="M28" i="21" s="1"/>
  <c r="N16" i="21"/>
  <c r="G15" i="21"/>
  <c r="G27" i="21" s="1"/>
  <c r="H15" i="21"/>
  <c r="I15" i="21"/>
  <c r="I27" i="21" s="1"/>
  <c r="J15" i="21"/>
  <c r="K15" i="21"/>
  <c r="K27" i="21" s="1"/>
  <c r="L15" i="21"/>
  <c r="M15" i="21"/>
  <c r="M27" i="21" s="1"/>
  <c r="N15" i="21"/>
  <c r="K28" i="21"/>
  <c r="E27" i="21"/>
  <c r="F16" i="21"/>
  <c r="F28" i="21" s="1"/>
  <c r="E16" i="21"/>
  <c r="E28" i="21" s="1"/>
  <c r="F15" i="21"/>
  <c r="F27" i="21" s="1"/>
  <c r="D32" i="9"/>
  <c r="D31" i="9"/>
  <c r="D30" i="9"/>
  <c r="D29" i="9"/>
  <c r="D10" i="9"/>
  <c r="D9" i="9"/>
  <c r="D8" i="9"/>
  <c r="D7" i="9"/>
  <c r="D25" i="27"/>
  <c r="D24" i="27"/>
  <c r="D23" i="27"/>
  <c r="D22" i="27"/>
  <c r="D21" i="27"/>
  <c r="D12" i="27"/>
  <c r="D11" i="27"/>
  <c r="D10" i="27"/>
  <c r="D9" i="27"/>
  <c r="D8" i="27"/>
  <c r="D7" i="27"/>
  <c r="D26" i="27" l="1"/>
  <c r="D33" i="9" l="1"/>
  <c r="D11" i="9"/>
</calcChain>
</file>

<file path=xl/sharedStrings.xml><?xml version="1.0" encoding="utf-8"?>
<sst xmlns="http://schemas.openxmlformats.org/spreadsheetml/2006/main" count="525" uniqueCount="254">
  <si>
    <t>人</t>
  </si>
  <si>
    <t>年度別</t>
  </si>
  <si>
    <t>合　　　計</t>
  </si>
  <si>
    <t>サブアリーナ</t>
  </si>
  <si>
    <t>第１武道場</t>
  </si>
  <si>
    <t>第２武道場</t>
  </si>
  <si>
    <t>弓　道　場</t>
  </si>
  <si>
    <t>トレーニング</t>
  </si>
  <si>
    <t>ル 　ー 　ム</t>
  </si>
  <si>
    <t>ランニング</t>
  </si>
  <si>
    <t>コ　ー　ス</t>
  </si>
  <si>
    <t>第１会議室</t>
  </si>
  <si>
    <t>第２会議室</t>
  </si>
  <si>
    <t>第３会議室</t>
  </si>
  <si>
    <t>計</t>
  </si>
  <si>
    <t>総　数</t>
  </si>
  <si>
    <t>総　記</t>
  </si>
  <si>
    <t>哲　学</t>
  </si>
  <si>
    <t>歴　史</t>
  </si>
  <si>
    <t>社　会</t>
  </si>
  <si>
    <t>科　学</t>
  </si>
  <si>
    <t>自　然</t>
  </si>
  <si>
    <t>工　学</t>
  </si>
  <si>
    <t>産　業</t>
  </si>
  <si>
    <t>芸　術</t>
  </si>
  <si>
    <t>語　学</t>
  </si>
  <si>
    <t>文　学</t>
  </si>
  <si>
    <t>郷　土</t>
  </si>
  <si>
    <t>資　料</t>
  </si>
  <si>
    <t>絵　本</t>
  </si>
  <si>
    <t>紙芝居</t>
  </si>
  <si>
    <t>大　活</t>
  </si>
  <si>
    <t>字　本</t>
  </si>
  <si>
    <t>点字本</t>
  </si>
  <si>
    <t>洋　書</t>
  </si>
  <si>
    <t>合　計</t>
  </si>
  <si>
    <t>一　般</t>
  </si>
  <si>
    <t>児　童</t>
  </si>
  <si>
    <t>一般書</t>
  </si>
  <si>
    <t>児童書</t>
  </si>
  <si>
    <t>西公民館</t>
  </si>
  <si>
    <t>件数</t>
  </si>
  <si>
    <t>人員</t>
  </si>
  <si>
    <t>上公民館</t>
  </si>
  <si>
    <t>南公民館</t>
  </si>
  <si>
    <t>北公民館</t>
  </si>
  <si>
    <t>大根公民館</t>
  </si>
  <si>
    <t>東公民館</t>
  </si>
  <si>
    <t>鶴巻公民館</t>
  </si>
  <si>
    <t>渋沢公民館</t>
  </si>
  <si>
    <t>本町公民館</t>
  </si>
  <si>
    <t>南が丘公民館</t>
  </si>
  <si>
    <t>公民館計</t>
  </si>
  <si>
    <t>宮永岳彦記念美術館</t>
  </si>
  <si>
    <t>ほうらい会館</t>
  </si>
  <si>
    <t>保健福祉センター</t>
  </si>
  <si>
    <t>年 度 別</t>
  </si>
  <si>
    <t>大ホール</t>
  </si>
  <si>
    <t>小ホール</t>
  </si>
  <si>
    <t>展　示　室</t>
  </si>
  <si>
    <t>練　習　室</t>
  </si>
  <si>
    <t>和　　　室</t>
  </si>
  <si>
    <t>件 数</t>
  </si>
  <si>
    <t>人 員</t>
  </si>
  <si>
    <t>件</t>
  </si>
  <si>
    <t>総　　　数</t>
  </si>
  <si>
    <t>洋　　　楽</t>
  </si>
  <si>
    <t>軽音楽・歌謡曲</t>
  </si>
  <si>
    <t>民族芸能</t>
  </si>
  <si>
    <t>演　　　劇</t>
  </si>
  <si>
    <t>大会・講演</t>
  </si>
  <si>
    <t>そ　の　他</t>
  </si>
  <si>
    <t>末広ふれあいセンター</t>
  </si>
  <si>
    <t>平沢</t>
  </si>
  <si>
    <t>いずみ</t>
  </si>
  <si>
    <t>西大竹</t>
  </si>
  <si>
    <t>谷戸</t>
  </si>
  <si>
    <t>横野</t>
  </si>
  <si>
    <t>戸川</t>
  </si>
  <si>
    <t>三屋台</t>
  </si>
  <si>
    <t>北矢名</t>
  </si>
  <si>
    <t>広畑</t>
  </si>
  <si>
    <t>堀山下</t>
  </si>
  <si>
    <t>沼代</t>
  </si>
  <si>
    <t>曲松児童センター</t>
  </si>
  <si>
    <t>千村</t>
  </si>
  <si>
    <t>柳川</t>
  </si>
  <si>
    <t>堀川</t>
  </si>
  <si>
    <t>鶴巻</t>
  </si>
  <si>
    <t>渋沢</t>
    <rPh sb="0" eb="2">
      <t>シブサワ</t>
    </rPh>
    <phoneticPr fontId="5"/>
  </si>
  <si>
    <t>堀川公民館</t>
    <rPh sb="0" eb="2">
      <t>ホリカワ</t>
    </rPh>
    <phoneticPr fontId="5"/>
  </si>
  <si>
    <t>温水プール</t>
    <rPh sb="0" eb="2">
      <t>オンスイ</t>
    </rPh>
    <phoneticPr fontId="5"/>
  </si>
  <si>
    <t>庭 球 場</t>
    <rPh sb="0" eb="1">
      <t>ニワ</t>
    </rPh>
    <rPh sb="2" eb="3">
      <t>タマ</t>
    </rPh>
    <rPh sb="4" eb="5">
      <t>バ</t>
    </rPh>
    <phoneticPr fontId="5"/>
  </si>
  <si>
    <t>多目的広場</t>
    <rPh sb="0" eb="5">
      <t>タモクテキヒロバ</t>
    </rPh>
    <phoneticPr fontId="5"/>
  </si>
  <si>
    <t>ゲートボール場</t>
    <rPh sb="6" eb="7">
      <t>ジョウ</t>
    </rPh>
    <phoneticPr fontId="5"/>
  </si>
  <si>
    <t>スケーティング場</t>
    <rPh sb="7" eb="8">
      <t>ジョウ</t>
    </rPh>
    <phoneticPr fontId="5"/>
  </si>
  <si>
    <t>貸出人数（単位：人）</t>
    <rPh sb="0" eb="2">
      <t>カシダシ</t>
    </rPh>
    <rPh sb="2" eb="3">
      <t>ニン</t>
    </rPh>
    <phoneticPr fontId="5"/>
  </si>
  <si>
    <t>公民館</t>
    <rPh sb="0" eb="3">
      <t>コウミンカン</t>
    </rPh>
    <phoneticPr fontId="5"/>
  </si>
  <si>
    <t>計</t>
    <rPh sb="0" eb="1">
      <t>ケイ</t>
    </rPh>
    <phoneticPr fontId="5"/>
  </si>
  <si>
    <t>紙芝居</t>
    <rPh sb="0" eb="3">
      <t>カミシバイ</t>
    </rPh>
    <phoneticPr fontId="5"/>
  </si>
  <si>
    <t>雑　誌</t>
    <rPh sb="0" eb="1">
      <t>ザツ</t>
    </rPh>
    <rPh sb="2" eb="3">
      <t>シ</t>
    </rPh>
    <phoneticPr fontId="5"/>
  </si>
  <si>
    <t>表丹沢野外活動センター</t>
    <rPh sb="3" eb="5">
      <t>ヤガイ</t>
    </rPh>
    <rPh sb="5" eb="7">
      <t>カツドウ</t>
    </rPh>
    <phoneticPr fontId="5"/>
  </si>
  <si>
    <t>はだのこども館</t>
    <rPh sb="6" eb="7">
      <t>カン</t>
    </rPh>
    <phoneticPr fontId="5"/>
  </si>
  <si>
    <t>利　用　者</t>
    <rPh sb="0" eb="1">
      <t>リ</t>
    </rPh>
    <rPh sb="2" eb="3">
      <t>ヨウ</t>
    </rPh>
    <rPh sb="4" eb="5">
      <t>シャ</t>
    </rPh>
    <phoneticPr fontId="5"/>
  </si>
  <si>
    <t>貸　出　冊　数　（　単　位　：　冊・点　）</t>
    <rPh sb="0" eb="1">
      <t>カシ</t>
    </rPh>
    <rPh sb="2" eb="3">
      <t>デ</t>
    </rPh>
    <rPh sb="4" eb="5">
      <t>サツ</t>
    </rPh>
    <rPh sb="18" eb="19">
      <t>テン</t>
    </rPh>
    <phoneticPr fontId="5"/>
  </si>
  <si>
    <t>合　　計</t>
    <rPh sb="0" eb="1">
      <t>ゴウ</t>
    </rPh>
    <rPh sb="3" eb="4">
      <t>ケイ</t>
    </rPh>
    <phoneticPr fontId="5"/>
  </si>
  <si>
    <t xml:space="preserve"> 使 用 料 </t>
    <rPh sb="1" eb="2">
      <t>ツカ</t>
    </rPh>
    <rPh sb="3" eb="4">
      <t>ヨウ</t>
    </rPh>
    <rPh sb="5" eb="6">
      <t>リョウ</t>
    </rPh>
    <phoneticPr fontId="5"/>
  </si>
  <si>
    <t>人</t>
    <rPh sb="0" eb="1">
      <t>ニン</t>
    </rPh>
    <phoneticPr fontId="5"/>
  </si>
  <si>
    <t>円</t>
    <rPh sb="0" eb="1">
      <t>エン</t>
    </rPh>
    <phoneticPr fontId="5"/>
  </si>
  <si>
    <t>人</t>
    <rPh sb="0" eb="1">
      <t>ヒト</t>
    </rPh>
    <phoneticPr fontId="5"/>
  </si>
  <si>
    <t>施　設　名</t>
    <rPh sb="0" eb="1">
      <t>シ</t>
    </rPh>
    <rPh sb="2" eb="3">
      <t>セツ</t>
    </rPh>
    <rPh sb="4" eb="5">
      <t>メイ</t>
    </rPh>
    <phoneticPr fontId="11"/>
  </si>
  <si>
    <t>　単位：冊　　　　　　　　　　　　　　　　　　　　　　　（各年度末現在）市立図書館調　</t>
    <rPh sb="29" eb="32">
      <t>カクネンド</t>
    </rPh>
    <rPh sb="32" eb="33">
      <t>マツ</t>
    </rPh>
    <rPh sb="33" eb="35">
      <t>ゲンザイ</t>
    </rPh>
    <phoneticPr fontId="5"/>
  </si>
  <si>
    <t>円</t>
    <phoneticPr fontId="5"/>
  </si>
  <si>
    <t>アリーナ</t>
    <phoneticPr fontId="5"/>
  </si>
  <si>
    <r>
      <t xml:space="preserve">　単位：人　　　　　　　　　　　　　　　　 </t>
    </r>
    <r>
      <rPr>
        <sz val="11"/>
        <rFont val="ＭＳ 明朝"/>
        <family val="1"/>
        <charset val="128"/>
      </rPr>
      <t xml:space="preserve">  　　　　　   　　 　　　こども育成課調　</t>
    </r>
    <rPh sb="41" eb="43">
      <t>イクセイ</t>
    </rPh>
    <phoneticPr fontId="5"/>
  </si>
  <si>
    <t>年 度 別</t>
    <phoneticPr fontId="5"/>
  </si>
  <si>
    <t>メ イ ン</t>
    <phoneticPr fontId="5"/>
  </si>
  <si>
    <t>　　　　　　　年度別
　名　称</t>
    <rPh sb="12" eb="13">
      <t>メイ</t>
    </rPh>
    <rPh sb="14" eb="15">
      <t>ショウ</t>
    </rPh>
    <phoneticPr fontId="5"/>
  </si>
  <si>
    <t>－</t>
    <phoneticPr fontId="5"/>
  </si>
  <si>
    <r>
      <t>　　　　　　　　　　　　　　　　　　　　　　　　</t>
    </r>
    <r>
      <rPr>
        <sz val="11"/>
        <rFont val="Century"/>
        <family val="1"/>
      </rPr>
      <t xml:space="preserve">  </t>
    </r>
    <r>
      <rPr>
        <sz val="11"/>
        <rFont val="ＭＳ 明朝"/>
        <family val="1"/>
        <charset val="128"/>
      </rPr>
      <t>　　　　　　　</t>
    </r>
    <r>
      <rPr>
        <sz val="11"/>
        <rFont val="Century"/>
        <family val="1"/>
      </rPr>
      <t xml:space="preserve">         </t>
    </r>
    <r>
      <rPr>
        <sz val="11"/>
        <rFont val="ＭＳ 明朝"/>
        <family val="1"/>
        <charset val="128"/>
      </rPr>
      <t>　</t>
    </r>
    <r>
      <rPr>
        <sz val="11"/>
        <rFont val="Century"/>
        <family val="1"/>
      </rPr>
      <t xml:space="preserve">  </t>
    </r>
    <r>
      <rPr>
        <sz val="11"/>
        <rFont val="ＭＳ 明朝"/>
        <family val="1"/>
        <charset val="128"/>
      </rPr>
      <t>　　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公園課調　　　　　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　　　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　</t>
    </r>
    <r>
      <rPr>
        <sz val="11"/>
        <rFont val="Century"/>
        <family val="1"/>
      </rPr>
      <t xml:space="preserve">  </t>
    </r>
    <phoneticPr fontId="5"/>
  </si>
  <si>
    <t>図　　　　書　　　　館</t>
    <rPh sb="0" eb="1">
      <t>ズ</t>
    </rPh>
    <rPh sb="5" eb="6">
      <t>ショ</t>
    </rPh>
    <rPh sb="10" eb="11">
      <t>カン</t>
    </rPh>
    <phoneticPr fontId="5"/>
  </si>
  <si>
    <t>移動
図書館</t>
    <rPh sb="0" eb="2">
      <t>イドウ</t>
    </rPh>
    <rPh sb="3" eb="6">
      <t>トショカン</t>
    </rPh>
    <phoneticPr fontId="5"/>
  </si>
  <si>
    <t>駅連絡所</t>
    <rPh sb="0" eb="1">
      <t>エキ</t>
    </rPh>
    <rPh sb="1" eb="3">
      <t>レンラク</t>
    </rPh>
    <rPh sb="3" eb="4">
      <t>ジョ</t>
    </rPh>
    <phoneticPr fontId="5"/>
  </si>
  <si>
    <t>Ｃ　Ｄ</t>
    <phoneticPr fontId="5"/>
  </si>
  <si>
    <t>来館者数</t>
    <rPh sb="0" eb="3">
      <t>ライカンシャ</t>
    </rPh>
    <rPh sb="3" eb="4">
      <t>スウ</t>
    </rPh>
    <phoneticPr fontId="5"/>
  </si>
  <si>
    <t>図　　書　　館</t>
    <rPh sb="0" eb="1">
      <t>ズ</t>
    </rPh>
    <rPh sb="3" eb="4">
      <t>ショ</t>
    </rPh>
    <rPh sb="6" eb="7">
      <t>カン</t>
    </rPh>
    <phoneticPr fontId="5"/>
  </si>
  <si>
    <t>　　　　　　　　　　　　　　　　　　　　　　　　　　　　　　　　　　　　　　公園課調　</t>
    <rPh sb="38" eb="40">
      <t>コウエン</t>
    </rPh>
    <rPh sb="40" eb="41">
      <t>カ</t>
    </rPh>
    <rPh sb="41" eb="42">
      <t>チョウ</t>
    </rPh>
    <phoneticPr fontId="5"/>
  </si>
  <si>
    <t>令和元年度</t>
    <rPh sb="0" eb="2">
      <t>レイワ</t>
    </rPh>
    <rPh sb="2" eb="3">
      <t>モト</t>
    </rPh>
    <phoneticPr fontId="5"/>
  </si>
  <si>
    <t>はだの歴史博物館</t>
    <rPh sb="3" eb="5">
      <t>レキシ</t>
    </rPh>
    <rPh sb="5" eb="8">
      <t>ハクブツカン</t>
    </rPh>
    <phoneticPr fontId="5"/>
  </si>
  <si>
    <t>1　公民館の図書利用者は除く</t>
    <phoneticPr fontId="11"/>
  </si>
  <si>
    <t>　　　２年度</t>
  </si>
  <si>
    <t>　　　２年度</t>
    <rPh sb="4" eb="6">
      <t>ネンド</t>
    </rPh>
    <phoneticPr fontId="5"/>
  </si>
  <si>
    <t>令和２年度</t>
    <rPh sb="0" eb="2">
      <t>レイワ</t>
    </rPh>
    <phoneticPr fontId="5"/>
  </si>
  <si>
    <t>広畑
ふれあい
プラザ</t>
    <rPh sb="0" eb="2">
      <t>ヒロハタ</t>
    </rPh>
    <phoneticPr fontId="5"/>
  </si>
  <si>
    <t>会　議　室</t>
    <phoneticPr fontId="5"/>
  </si>
  <si>
    <t>人 員</t>
    <phoneticPr fontId="5"/>
  </si>
  <si>
    <t>　　　　　　　　　　　　　　　　　　　　　 　　　　　 　　              文化振興課調 　</t>
    <rPh sb="44" eb="49">
      <t>ブンカシンコウカ</t>
    </rPh>
    <rPh sb="49" eb="50">
      <t>チョウ</t>
    </rPh>
    <phoneticPr fontId="5"/>
  </si>
  <si>
    <t>　　　　　　　　　　　　　　　　　　　　　　　　　　 　 　              文化振興課調 　</t>
    <rPh sb="44" eb="49">
      <t>ブンカシンコウカ</t>
    </rPh>
    <rPh sb="49" eb="50">
      <t>チョウ</t>
    </rPh>
    <phoneticPr fontId="5"/>
  </si>
  <si>
    <t>　　　３年度</t>
    <rPh sb="4" eb="6">
      <t>ネンド</t>
    </rPh>
    <phoneticPr fontId="5"/>
  </si>
  <si>
    <t>　　　３年度</t>
    <phoneticPr fontId="5"/>
  </si>
  <si>
    <t>令和３年度</t>
    <rPh sb="0" eb="2">
      <t>レイワ</t>
    </rPh>
    <phoneticPr fontId="5"/>
  </si>
  <si>
    <t>　　　　　　　　　　　　　　　　　　　　　　　　　　　　　　　　　　    市立図書館調</t>
    <phoneticPr fontId="5"/>
  </si>
  <si>
    <t>　１８９　市立図書館の蔵書冊数</t>
    <phoneticPr fontId="5"/>
  </si>
  <si>
    <t>　１９０　市立図書館の利用状況</t>
    <phoneticPr fontId="5"/>
  </si>
  <si>
    <t>　１９２　文化会館の利用状況</t>
    <phoneticPr fontId="5"/>
  </si>
  <si>
    <t>　１９３　文化会館大ホール種類別利用状況</t>
    <phoneticPr fontId="5"/>
  </si>
  <si>
    <t>　１９４　文化会館小ホール種類別利用状況</t>
    <phoneticPr fontId="5"/>
  </si>
  <si>
    <t>　　　　　　　　　　　　　　　　　　　　　　　　　 　 　            　　文化振興課調 　</t>
    <rPh sb="43" eb="45">
      <t>ブンカ</t>
    </rPh>
    <rPh sb="45" eb="47">
      <t>シンコウ</t>
    </rPh>
    <rPh sb="47" eb="48">
      <t>カ</t>
    </rPh>
    <rPh sb="48" eb="49">
      <t>チョウ</t>
    </rPh>
    <phoneticPr fontId="5"/>
  </si>
  <si>
    <t>年　　度　　別</t>
    <rPh sb="0" eb="1">
      <t>ネン</t>
    </rPh>
    <rPh sb="3" eb="4">
      <t>ド</t>
    </rPh>
    <rPh sb="6" eb="7">
      <t>ベツ</t>
    </rPh>
    <phoneticPr fontId="5"/>
  </si>
  <si>
    <t>　１８８　はだの丹沢クライミングパーク利用状況</t>
    <rPh sb="19" eb="21">
      <t>リヨウ</t>
    </rPh>
    <phoneticPr fontId="5"/>
  </si>
  <si>
    <t>人員</t>
    <rPh sb="0" eb="2">
      <t>ジンイン</t>
    </rPh>
    <phoneticPr fontId="5"/>
  </si>
  <si>
    <t>件数</t>
    <rPh sb="0" eb="2">
      <t>ケンスウ</t>
    </rPh>
    <phoneticPr fontId="5"/>
  </si>
  <si>
    <t>南中学校ナイター</t>
    <rPh sb="0" eb="4">
      <t>ミナミチュウガッコウ</t>
    </rPh>
    <phoneticPr fontId="26"/>
  </si>
  <si>
    <t>テクノスポーツ広場</t>
    <rPh sb="7" eb="9">
      <t>ヒロバ</t>
    </rPh>
    <phoneticPr fontId="26"/>
  </si>
  <si>
    <t>栃窪スポーツ広場</t>
    <rPh sb="0" eb="2">
      <t>トチクボ</t>
    </rPh>
    <rPh sb="6" eb="8">
      <t>ヒロバ</t>
    </rPh>
    <phoneticPr fontId="26"/>
  </si>
  <si>
    <t>寺山スポーツ広場</t>
    <rPh sb="0" eb="2">
      <t>テラヤマ</t>
    </rPh>
    <rPh sb="6" eb="8">
      <t>ヒロバ</t>
    </rPh>
    <phoneticPr fontId="26"/>
  </si>
  <si>
    <t>末広自由広場</t>
    <rPh sb="0" eb="2">
      <t>スエヒロ</t>
    </rPh>
    <rPh sb="2" eb="4">
      <t>ジユウ</t>
    </rPh>
    <rPh sb="4" eb="6">
      <t>ヒロバ</t>
    </rPh>
    <phoneticPr fontId="26"/>
  </si>
  <si>
    <t>計</t>
    <rPh sb="0" eb="1">
      <t>ケイ</t>
    </rPh>
    <phoneticPr fontId="26"/>
  </si>
  <si>
    <t>ゲートボール場</t>
    <rPh sb="6" eb="7">
      <t>ジョウ</t>
    </rPh>
    <phoneticPr fontId="26"/>
  </si>
  <si>
    <t>多目的広場</t>
    <rPh sb="0" eb="3">
      <t>タモクテキ</t>
    </rPh>
    <rPh sb="3" eb="5">
      <t>ヒロバ</t>
    </rPh>
    <phoneticPr fontId="26"/>
  </si>
  <si>
    <t>庭球場</t>
    <rPh sb="0" eb="3">
      <t>テイキュウジョウ</t>
    </rPh>
    <phoneticPr fontId="26"/>
  </si>
  <si>
    <t>なでしこ運動広場</t>
    <rPh sb="4" eb="6">
      <t>ウンドウ</t>
    </rPh>
    <rPh sb="6" eb="8">
      <t>ヒロバ</t>
    </rPh>
    <phoneticPr fontId="26"/>
  </si>
  <si>
    <t>立野緑地スポーツ広場</t>
    <rPh sb="0" eb="4">
      <t>タテノリョクチ</t>
    </rPh>
    <rPh sb="8" eb="10">
      <t>ヒロバ</t>
    </rPh>
    <phoneticPr fontId="26"/>
  </si>
  <si>
    <t>立野緑地庭球場</t>
    <rPh sb="0" eb="4">
      <t>タテノリョクチ</t>
    </rPh>
    <rPh sb="4" eb="7">
      <t>テイキュウジョウ</t>
    </rPh>
    <phoneticPr fontId="26"/>
  </si>
  <si>
    <t>令和３年度</t>
    <rPh sb="0" eb="2">
      <t>レイワ</t>
    </rPh>
    <rPh sb="3" eb="4">
      <t>ネン</t>
    </rPh>
    <rPh sb="4" eb="5">
      <t>ド</t>
    </rPh>
    <phoneticPr fontId="26"/>
  </si>
  <si>
    <t>令和２年度</t>
    <rPh sb="0" eb="2">
      <t>レイワ</t>
    </rPh>
    <rPh sb="3" eb="4">
      <t>ネン</t>
    </rPh>
    <rPh sb="4" eb="5">
      <t>ド</t>
    </rPh>
    <phoneticPr fontId="26"/>
  </si>
  <si>
    <t>　１８７　スポーツ広場等利用状況</t>
    <phoneticPr fontId="5"/>
  </si>
  <si>
    <t>　１９１　市立公民館等の利用状況</t>
    <phoneticPr fontId="5"/>
  </si>
  <si>
    <t>はだの浮世絵ギャラリー</t>
    <rPh sb="3" eb="6">
      <t>ウキヨエ</t>
    </rPh>
    <phoneticPr fontId="5"/>
  </si>
  <si>
    <t>　１９５　児童館・児童センターの利用状況</t>
    <phoneticPr fontId="5"/>
  </si>
  <si>
    <t>（注）　平成29年10月1日受付分から使用料を改定</t>
    <rPh sb="1" eb="2">
      <t>チュウ</t>
    </rPh>
    <rPh sb="4" eb="6">
      <t>ヘイセイ</t>
    </rPh>
    <rPh sb="8" eb="9">
      <t>ネン</t>
    </rPh>
    <rPh sb="11" eb="12">
      <t>ガツ</t>
    </rPh>
    <rPh sb="13" eb="14">
      <t>ヒ</t>
    </rPh>
    <rPh sb="14" eb="16">
      <t>ウケツケ</t>
    </rPh>
    <rPh sb="16" eb="17">
      <t>ブン</t>
    </rPh>
    <rPh sb="19" eb="22">
      <t>シヨウリョウ</t>
    </rPh>
    <rPh sb="23" eb="25">
      <t>カイテイ</t>
    </rPh>
    <phoneticPr fontId="5"/>
  </si>
  <si>
    <t>小会議室</t>
    <rPh sb="0" eb="4">
      <t>ショウカイギシツ</t>
    </rPh>
    <phoneticPr fontId="5"/>
  </si>
  <si>
    <t>健康器具コーナー</t>
    <rPh sb="0" eb="2">
      <t>ケンコウ</t>
    </rPh>
    <rPh sb="2" eb="4">
      <t>キグ</t>
    </rPh>
    <phoneticPr fontId="5"/>
  </si>
  <si>
    <t>和　　　室</t>
    <rPh sb="0" eb="1">
      <t>ワ</t>
    </rPh>
    <rPh sb="4" eb="5">
      <t>シツ</t>
    </rPh>
    <phoneticPr fontId="5"/>
  </si>
  <si>
    <t>特別会議室</t>
    <rPh sb="0" eb="2">
      <t>トクベツ</t>
    </rPh>
    <rPh sb="2" eb="5">
      <t>カイギシツ</t>
    </rPh>
    <phoneticPr fontId="5"/>
  </si>
  <si>
    <t>大会議室</t>
    <rPh sb="0" eb="4">
      <t>ダイカイギシツ</t>
    </rPh>
    <phoneticPr fontId="5"/>
  </si>
  <si>
    <t>創作活動室</t>
    <rPh sb="0" eb="2">
      <t>ソウサク</t>
    </rPh>
    <rPh sb="2" eb="5">
      <t>カツドウシツ</t>
    </rPh>
    <phoneticPr fontId="5"/>
  </si>
  <si>
    <t>体　育　室</t>
    <rPh sb="0" eb="1">
      <t>カラダ</t>
    </rPh>
    <rPh sb="2" eb="3">
      <t>イク</t>
    </rPh>
    <rPh sb="4" eb="5">
      <t>シツ</t>
    </rPh>
    <phoneticPr fontId="5"/>
  </si>
  <si>
    <t>　１８６　サンライフ鶴巻利用状況</t>
    <rPh sb="10" eb="12">
      <t>ツルマキ</t>
    </rPh>
    <rPh sb="12" eb="14">
      <t>リヨウ</t>
    </rPh>
    <phoneticPr fontId="5"/>
  </si>
  <si>
    <t>利　　用　　者</t>
    <rPh sb="0" eb="1">
      <t>リ</t>
    </rPh>
    <rPh sb="3" eb="4">
      <t>ヨウ</t>
    </rPh>
    <rPh sb="6" eb="7">
      <t>モノ</t>
    </rPh>
    <phoneticPr fontId="5"/>
  </si>
  <si>
    <t>使　　用　　料</t>
    <rPh sb="0" eb="1">
      <t>シ</t>
    </rPh>
    <rPh sb="3" eb="4">
      <t>ヨウ</t>
    </rPh>
    <rPh sb="6" eb="7">
      <t>リョウ</t>
    </rPh>
    <phoneticPr fontId="5"/>
  </si>
  <si>
    <t>陸上競技場</t>
    <phoneticPr fontId="5"/>
  </si>
  <si>
    <t>水泳プール場</t>
    <phoneticPr fontId="5"/>
  </si>
  <si>
    <t>庭　球　場</t>
    <phoneticPr fontId="5"/>
  </si>
  <si>
    <t>野　球　場</t>
    <phoneticPr fontId="5"/>
  </si>
  <si>
    <t>年度別</t>
    <phoneticPr fontId="5"/>
  </si>
  <si>
    <t>　　　　　　　　　　　　　　　　　　　　　　　　　　　　　　　　　　スポーツ推進課調　</t>
    <phoneticPr fontId="5"/>
  </si>
  <si>
    <t>　１８３　市立中央運動公園体育施設利用状況</t>
    <phoneticPr fontId="5"/>
  </si>
  <si>
    <t>　１８４　市総合体育館利用状況</t>
    <phoneticPr fontId="5"/>
  </si>
  <si>
    <t>　１８５　市立おおね公園利用状況</t>
    <rPh sb="10" eb="12">
      <t>コウエン</t>
    </rPh>
    <phoneticPr fontId="5"/>
  </si>
  <si>
    <t>スポーツ推進課調　</t>
    <phoneticPr fontId="5"/>
  </si>
  <si>
    <t>公園課・スポーツ推進課調　</t>
    <rPh sb="0" eb="3">
      <t>コウエンカ</t>
    </rPh>
    <rPh sb="8" eb="10">
      <t>スイシン</t>
    </rPh>
    <phoneticPr fontId="5"/>
  </si>
  <si>
    <t>施　設　名</t>
    <rPh sb="0" eb="1">
      <t>シ</t>
    </rPh>
    <rPh sb="2" eb="3">
      <t>セツ</t>
    </rPh>
    <rPh sb="4" eb="5">
      <t>ナ</t>
    </rPh>
    <phoneticPr fontId="26"/>
  </si>
  <si>
    <t>合　　計</t>
    <rPh sb="0" eb="1">
      <t>ゴウ</t>
    </rPh>
    <rPh sb="3" eb="4">
      <t>ケイ</t>
    </rPh>
    <phoneticPr fontId="26"/>
  </si>
  <si>
    <t>4　はだの浮世絵ギャラリーは平成２９年１１月３日開室</t>
    <rPh sb="5" eb="8">
      <t>ウキヨエ</t>
    </rPh>
    <rPh sb="14" eb="16">
      <t>ヘイセイ</t>
    </rPh>
    <rPh sb="18" eb="19">
      <t>ネン</t>
    </rPh>
    <rPh sb="21" eb="22">
      <t>ガツ</t>
    </rPh>
    <rPh sb="23" eb="24">
      <t>ヒ</t>
    </rPh>
    <rPh sb="24" eb="26">
      <t>カイシツ</t>
    </rPh>
    <phoneticPr fontId="5"/>
  </si>
  <si>
    <t>　　　４年度</t>
    <rPh sb="4" eb="6">
      <t>ネンド</t>
    </rPh>
    <phoneticPr fontId="5"/>
  </si>
  <si>
    <t>　　　４年度</t>
    <phoneticPr fontId="5"/>
  </si>
  <si>
    <t>令和４年度</t>
    <rPh sb="0" eb="2">
      <t>レイワ</t>
    </rPh>
    <rPh sb="3" eb="4">
      <t>ネン</t>
    </rPh>
    <rPh sb="4" eb="5">
      <t>ド</t>
    </rPh>
    <phoneticPr fontId="26"/>
  </si>
  <si>
    <t>令和４年度</t>
    <rPh sb="0" eb="2">
      <t>レイワ</t>
    </rPh>
    <phoneticPr fontId="5"/>
  </si>
  <si>
    <t xml:space="preserve">  　３年度</t>
    <rPh sb="4" eb="6">
      <t>ネンド</t>
    </rPh>
    <phoneticPr fontId="5"/>
  </si>
  <si>
    <t xml:space="preserve">  　４年度</t>
    <rPh sb="4" eb="6">
      <t>ネンド</t>
    </rPh>
    <phoneticPr fontId="5"/>
  </si>
  <si>
    <t>　  ３年度</t>
    <rPh sb="4" eb="6">
      <t>ネンド</t>
    </rPh>
    <phoneticPr fontId="5"/>
  </si>
  <si>
    <t xml:space="preserve">    ３年度</t>
    <rPh sb="5" eb="7">
      <t>ネンド</t>
    </rPh>
    <phoneticPr fontId="5"/>
  </si>
  <si>
    <t xml:space="preserve">    ４年度</t>
    <rPh sb="5" eb="7">
      <t>ネンド</t>
    </rPh>
    <phoneticPr fontId="5"/>
  </si>
  <si>
    <t>－</t>
  </si>
  <si>
    <t>来　　　場　　　者</t>
    <rPh sb="0" eb="1">
      <t>コ</t>
    </rPh>
    <rPh sb="4" eb="5">
      <t>バ</t>
    </rPh>
    <rPh sb="8" eb="9">
      <t>モノ</t>
    </rPh>
    <phoneticPr fontId="5"/>
  </si>
  <si>
    <t>付添い・見学者等</t>
    <rPh sb="0" eb="2">
      <t>ツキソイ</t>
    </rPh>
    <rPh sb="4" eb="7">
      <t>ケンガクシャ</t>
    </rPh>
    <rPh sb="7" eb="8">
      <t>トウ</t>
    </rPh>
    <phoneticPr fontId="5"/>
  </si>
  <si>
    <t>　　　５年度</t>
    <rPh sb="4" eb="6">
      <t>ネンド</t>
    </rPh>
    <phoneticPr fontId="5"/>
  </si>
  <si>
    <t>　　　５年度</t>
    <phoneticPr fontId="5"/>
  </si>
  <si>
    <t xml:space="preserve">  　５年度</t>
    <rPh sb="4" eb="6">
      <t>ネンド</t>
    </rPh>
    <phoneticPr fontId="5"/>
  </si>
  <si>
    <t xml:space="preserve">    ５年度</t>
    <rPh sb="5" eb="7">
      <t>ネンド</t>
    </rPh>
    <phoneticPr fontId="5"/>
  </si>
  <si>
    <t>令和５年度</t>
    <rPh sb="0" eb="2">
      <t>レイワ</t>
    </rPh>
    <rPh sb="3" eb="4">
      <t>ネン</t>
    </rPh>
    <rPh sb="4" eb="5">
      <t>ド</t>
    </rPh>
    <phoneticPr fontId="26"/>
  </si>
  <si>
    <t>令和５年度</t>
    <rPh sb="0" eb="2">
      <t>レイワ</t>
    </rPh>
    <phoneticPr fontId="5"/>
  </si>
  <si>
    <t>令和元年度</t>
  </si>
  <si>
    <t>令和２年度</t>
  </si>
  <si>
    <t>令和３年度</t>
  </si>
  <si>
    <t>令和４年度</t>
  </si>
  <si>
    <t>令和５年度</t>
    <rPh sb="0" eb="2">
      <t>レイワ</t>
    </rPh>
    <rPh sb="3" eb="5">
      <t>ネンド</t>
    </rPh>
    <rPh sb="4" eb="5">
      <t>ド</t>
    </rPh>
    <phoneticPr fontId="5"/>
  </si>
  <si>
    <t>　　　６年度</t>
    <rPh sb="4" eb="6">
      <t>ネンド</t>
    </rPh>
    <phoneticPr fontId="5"/>
  </si>
  <si>
    <t>　　　６年度</t>
    <phoneticPr fontId="5"/>
  </si>
  <si>
    <t>令和２年度</t>
    <rPh sb="0" eb="2">
      <t>レイワ</t>
    </rPh>
    <rPh sb="3" eb="5">
      <t>ネンド</t>
    </rPh>
    <phoneticPr fontId="5"/>
  </si>
  <si>
    <t xml:space="preserve">  　６年度</t>
    <rPh sb="4" eb="6">
      <t>ネンド</t>
    </rPh>
    <phoneticPr fontId="5"/>
  </si>
  <si>
    <t xml:space="preserve">    ６年度</t>
    <rPh sb="5" eb="7">
      <t>ネンド</t>
    </rPh>
    <phoneticPr fontId="5"/>
  </si>
  <si>
    <t>令和６年度</t>
    <rPh sb="0" eb="2">
      <t>レイワ</t>
    </rPh>
    <rPh sb="3" eb="4">
      <t>ネン</t>
    </rPh>
    <rPh sb="4" eb="5">
      <t>ド</t>
    </rPh>
    <phoneticPr fontId="26"/>
  </si>
  <si>
    <t>令和６年度</t>
    <rPh sb="0" eb="2">
      <t>レイワ</t>
    </rPh>
    <rPh sb="3" eb="4">
      <t>ネン</t>
    </rPh>
    <phoneticPr fontId="5"/>
  </si>
  <si>
    <t>令和６年度</t>
    <rPh sb="0" eb="2">
      <t>レイワ</t>
    </rPh>
    <rPh sb="3" eb="5">
      <t>ネンド</t>
    </rPh>
    <rPh sb="4" eb="5">
      <t>ド</t>
    </rPh>
    <phoneticPr fontId="5"/>
  </si>
  <si>
    <t>　　　　　　 生涯学習課、文化振興課、市民相談人権課、こども育成課、地域共生推進課調、観光振興課　</t>
    <rPh sb="11" eb="12">
      <t>カ</t>
    </rPh>
    <rPh sb="13" eb="15">
      <t>ブンカ</t>
    </rPh>
    <rPh sb="15" eb="17">
      <t>シンコウ</t>
    </rPh>
    <rPh sb="17" eb="18">
      <t>カ</t>
    </rPh>
    <rPh sb="19" eb="21">
      <t>シミン</t>
    </rPh>
    <rPh sb="21" eb="23">
      <t>ソウダン</t>
    </rPh>
    <rPh sb="23" eb="25">
      <t>ジンケン</t>
    </rPh>
    <rPh sb="25" eb="26">
      <t>カ</t>
    </rPh>
    <rPh sb="30" eb="32">
      <t>イクセイ</t>
    </rPh>
    <rPh sb="34" eb="36">
      <t>チイキ</t>
    </rPh>
    <rPh sb="36" eb="38">
      <t>キョウセイ</t>
    </rPh>
    <rPh sb="38" eb="40">
      <t>スイシン</t>
    </rPh>
    <rPh sb="40" eb="41">
      <t>カ</t>
    </rPh>
    <rPh sb="41" eb="42">
      <t>チョウ</t>
    </rPh>
    <rPh sb="43" eb="48">
      <t>カンコウシンコウカ</t>
    </rPh>
    <phoneticPr fontId="5"/>
  </si>
  <si>
    <t>3　はだの歴史博物館は、令和２年８月から１０月までリニューアル工事に伴い休館</t>
    <rPh sb="12" eb="14">
      <t>レイワ</t>
    </rPh>
    <rPh sb="15" eb="16">
      <t>ネン</t>
    </rPh>
    <rPh sb="17" eb="18">
      <t>ガツ</t>
    </rPh>
    <rPh sb="22" eb="23">
      <t>ガツ</t>
    </rPh>
    <rPh sb="31" eb="33">
      <t>コウジ</t>
    </rPh>
    <rPh sb="34" eb="35">
      <t>トモナ</t>
    </rPh>
    <rPh sb="36" eb="38">
      <t>キュウヤカタ</t>
    </rPh>
    <phoneticPr fontId="5"/>
  </si>
  <si>
    <t>　令和元年度</t>
    <rPh sb="1" eb="3">
      <t>レイワ</t>
    </rPh>
    <rPh sb="3" eb="5">
      <t>ガンネン</t>
    </rPh>
    <phoneticPr fontId="5"/>
  </si>
  <si>
    <t>令和元年度</t>
    <rPh sb="0" eb="2">
      <t>レイワ</t>
    </rPh>
    <rPh sb="2" eb="4">
      <t>ガンネン</t>
    </rPh>
    <phoneticPr fontId="5"/>
  </si>
  <si>
    <t>　　令 和 ３ 年度</t>
    <rPh sb="2" eb="3">
      <t>レイ</t>
    </rPh>
    <rPh sb="4" eb="5">
      <t>ワ</t>
    </rPh>
    <rPh sb="8" eb="9">
      <t>ネン</t>
    </rPh>
    <rPh sb="9" eb="10">
      <t>ド</t>
    </rPh>
    <phoneticPr fontId="5"/>
  </si>
  <si>
    <t>　　　　　４ 年度</t>
    <rPh sb="7" eb="8">
      <t>ネン</t>
    </rPh>
    <rPh sb="8" eb="9">
      <t>ド</t>
    </rPh>
    <phoneticPr fontId="5"/>
  </si>
  <si>
    <t>　　　　　５ 年度</t>
    <rPh sb="7" eb="8">
      <t>ネン</t>
    </rPh>
    <rPh sb="8" eb="9">
      <t>ド</t>
    </rPh>
    <phoneticPr fontId="5"/>
  </si>
  <si>
    <t>　　　　　６ 年度</t>
    <rPh sb="7" eb="8">
      <t>ネン</t>
    </rPh>
    <rPh sb="8" eb="9">
      <t>ド</t>
    </rPh>
    <phoneticPr fontId="5"/>
  </si>
  <si>
    <t>　令和元年度</t>
    <rPh sb="1" eb="3">
      <t>レイワ</t>
    </rPh>
    <rPh sb="3" eb="5">
      <t>ガンネン</t>
    </rPh>
    <rPh sb="4" eb="6">
      <t>ネンド</t>
    </rPh>
    <phoneticPr fontId="5"/>
  </si>
  <si>
    <t xml:space="preserve">  また、令和4年2月1日から3月15日 まで空調設備更新工事に伴い休館</t>
    <rPh sb="23" eb="25">
      <t>クウチョウ</t>
    </rPh>
    <rPh sb="25" eb="29">
      <t>セツビコウシン</t>
    </rPh>
    <rPh sb="29" eb="31">
      <t>コウジ</t>
    </rPh>
    <rPh sb="32" eb="33">
      <t>トモナ</t>
    </rPh>
    <rPh sb="34" eb="36">
      <t>キュウカン</t>
    </rPh>
    <phoneticPr fontId="5"/>
  </si>
  <si>
    <t>2　宮永岳彦美術館（　）内数字は市民ギャラリー利用人数を含む</t>
    <rPh sb="2" eb="4">
      <t>ミヤナガ</t>
    </rPh>
    <rPh sb="4" eb="6">
      <t>タケヒコ</t>
    </rPh>
    <rPh sb="6" eb="9">
      <t>ビジュツカン</t>
    </rPh>
    <rPh sb="12" eb="13">
      <t>ナイ</t>
    </rPh>
    <rPh sb="13" eb="15">
      <t>スウジ</t>
    </rPh>
    <rPh sb="16" eb="18">
      <t>シミン</t>
    </rPh>
    <rPh sb="23" eb="25">
      <t>リヨウ</t>
    </rPh>
    <rPh sb="25" eb="27">
      <t>ニンズウ</t>
    </rPh>
    <rPh sb="28" eb="29">
      <t>フク</t>
    </rPh>
    <phoneticPr fontId="5"/>
  </si>
  <si>
    <t xml:space="preserve">  令和２年１０月末までは桜土手古墳展示館</t>
    <phoneticPr fontId="25"/>
  </si>
  <si>
    <t>（注）</t>
    <phoneticPr fontId="5"/>
  </si>
  <si>
    <t>（注）１　駅連絡所は平成２３年度から東海大学前駅、平成30年度から鶴巻温泉駅、秦野駅及び渋沢駅の各連絡</t>
    <rPh sb="1" eb="2">
      <t>チュウ</t>
    </rPh>
    <rPh sb="14" eb="16">
      <t>ネンド</t>
    </rPh>
    <rPh sb="18" eb="23">
      <t>トウカイダイガクマエ</t>
    </rPh>
    <rPh sb="23" eb="24">
      <t>エキ</t>
    </rPh>
    <rPh sb="33" eb="37">
      <t>ツルマキオンセン</t>
    </rPh>
    <rPh sb="37" eb="38">
      <t>エキ</t>
    </rPh>
    <rPh sb="39" eb="42">
      <t>ハダノエキ</t>
    </rPh>
    <rPh sb="42" eb="43">
      <t>オヨ</t>
    </rPh>
    <rPh sb="44" eb="47">
      <t>シブサワエキ</t>
    </rPh>
    <rPh sb="48" eb="49">
      <t>カク</t>
    </rPh>
    <phoneticPr fontId="5"/>
  </si>
  <si>
    <t>　　　　所で、広畑ふれあいプラザは令和２年度から貸出開始</t>
    <rPh sb="7" eb="9">
      <t>ヒロハタ</t>
    </rPh>
    <rPh sb="17" eb="19">
      <t>レイワ</t>
    </rPh>
    <rPh sb="24" eb="28">
      <t>カシダシカイシ</t>
    </rPh>
    <phoneticPr fontId="5"/>
  </si>
  <si>
    <t>　　　２　緊急事態宣言発令のため、令和２年３月10日から６月１日まで休館</t>
    <rPh sb="5" eb="7">
      <t>キンキュウ</t>
    </rPh>
    <rPh sb="7" eb="9">
      <t>ジタイ</t>
    </rPh>
    <rPh sb="9" eb="11">
      <t>センゲン</t>
    </rPh>
    <rPh sb="11" eb="13">
      <t>ハツレイ</t>
    </rPh>
    <rPh sb="17" eb="19">
      <t>レイワ</t>
    </rPh>
    <rPh sb="20" eb="21">
      <t>ネン</t>
    </rPh>
    <rPh sb="22" eb="23">
      <t>ガツ</t>
    </rPh>
    <rPh sb="25" eb="26">
      <t>ニチ</t>
    </rPh>
    <rPh sb="29" eb="30">
      <t>ガツ</t>
    </rPh>
    <rPh sb="31" eb="32">
      <t>ニチ</t>
    </rPh>
    <rPh sb="34" eb="36">
      <t>キュウカン</t>
    </rPh>
    <phoneticPr fontId="5"/>
  </si>
  <si>
    <t>　　　３　コロナウイルス感染拡大防止のため、令和２年６月２日から７月９日まで１７時閉館（延長開館なし）</t>
    <rPh sb="12" eb="18">
      <t>カンセンカクダイボウシ</t>
    </rPh>
    <rPh sb="22" eb="24">
      <t>レイワ</t>
    </rPh>
    <rPh sb="25" eb="26">
      <t>ネン</t>
    </rPh>
    <rPh sb="44" eb="48">
      <t>エンチョウカイカン</t>
    </rPh>
    <phoneticPr fontId="5"/>
  </si>
  <si>
    <t>　　　４　照明更新工事及び蔵書点検のため、令和２年１１月１６日から１２月７日まで休館</t>
    <rPh sb="5" eb="7">
      <t>ショウメイ</t>
    </rPh>
    <rPh sb="7" eb="9">
      <t>コウシン</t>
    </rPh>
    <rPh sb="9" eb="11">
      <t>コウジ</t>
    </rPh>
    <rPh sb="11" eb="12">
      <t>オヨ</t>
    </rPh>
    <rPh sb="13" eb="15">
      <t>ゾウショ</t>
    </rPh>
    <rPh sb="15" eb="17">
      <t>テンケン</t>
    </rPh>
    <rPh sb="21" eb="23">
      <t>レイワ</t>
    </rPh>
    <rPh sb="24" eb="25">
      <t>ネン</t>
    </rPh>
    <rPh sb="40" eb="42">
      <t>キュウカン</t>
    </rPh>
    <phoneticPr fontId="5"/>
  </si>
  <si>
    <t xml:space="preserve">     　 ５　エレベータ改修工事・システム更新・蔵書点検のため、令和６年１１月１８日から１２月３日まで休館</t>
    <phoneticPr fontId="5"/>
  </si>
  <si>
    <t>（注）１　メインアリーナ（令和３年度）及びサブアリーナ（令和３年度、令和４年度、令和５年度）には、新型</t>
    <rPh sb="1" eb="2">
      <t>チュウ</t>
    </rPh>
    <rPh sb="19" eb="20">
      <t>オヨ</t>
    </rPh>
    <rPh sb="28" eb="30">
      <t>レイワ</t>
    </rPh>
    <rPh sb="31" eb="33">
      <t>ネンド</t>
    </rPh>
    <rPh sb="34" eb="36">
      <t>レイワ</t>
    </rPh>
    <rPh sb="37" eb="39">
      <t>ネンド</t>
    </rPh>
    <rPh sb="40" eb="42">
      <t>レイワ</t>
    </rPh>
    <rPh sb="43" eb="45">
      <t>ネンド</t>
    </rPh>
    <rPh sb="49" eb="51">
      <t>シンガタ</t>
    </rPh>
    <phoneticPr fontId="5"/>
  </si>
  <si>
    <t>　　　　コロナウイルスワクチン集団接種会場の来場者数も含む　</t>
    <phoneticPr fontId="5"/>
  </si>
  <si>
    <t>　　　２　新型コロナウイルスワクチン集団接種会場のため、次の期間は休館、または一部施設の利用を中止</t>
    <rPh sb="18" eb="20">
      <t>シュウダン</t>
    </rPh>
    <rPh sb="20" eb="22">
      <t>セッシュ</t>
    </rPh>
    <rPh sb="22" eb="24">
      <t>カイジョウ</t>
    </rPh>
    <rPh sb="28" eb="29">
      <t>ツギ</t>
    </rPh>
    <rPh sb="30" eb="32">
      <t>キカン</t>
    </rPh>
    <phoneticPr fontId="5"/>
  </si>
  <si>
    <t>　　　　（令和３年）５月２３日～１１月２１日</t>
    <rPh sb="5" eb="7">
      <t>レイワ</t>
    </rPh>
    <rPh sb="8" eb="9">
      <t>ネン</t>
    </rPh>
    <rPh sb="11" eb="12">
      <t>ガツ</t>
    </rPh>
    <rPh sb="14" eb="15">
      <t>ニチ</t>
    </rPh>
    <rPh sb="18" eb="19">
      <t>ツキ</t>
    </rPh>
    <rPh sb="21" eb="22">
      <t>ニチ</t>
    </rPh>
    <phoneticPr fontId="5"/>
  </si>
  <si>
    <t>　　　　（令和４年）１月２０日～５月２８日、６月３０日～８月１４日、８月２７日～８月２８日</t>
    <rPh sb="5" eb="7">
      <t>レイワ</t>
    </rPh>
    <rPh sb="8" eb="9">
      <t>ネン</t>
    </rPh>
    <rPh sb="11" eb="12">
      <t>ガツ</t>
    </rPh>
    <rPh sb="14" eb="15">
      <t>ニチ</t>
    </rPh>
    <rPh sb="17" eb="18">
      <t>ガツ</t>
    </rPh>
    <rPh sb="20" eb="21">
      <t>ニチ</t>
    </rPh>
    <rPh sb="23" eb="24">
      <t>ガツ</t>
    </rPh>
    <rPh sb="26" eb="27">
      <t>ニチ</t>
    </rPh>
    <rPh sb="29" eb="30">
      <t>ガツ</t>
    </rPh>
    <rPh sb="32" eb="33">
      <t>ニチ</t>
    </rPh>
    <rPh sb="35" eb="36">
      <t>ガツ</t>
    </rPh>
    <rPh sb="38" eb="39">
      <t>ニチ</t>
    </rPh>
    <rPh sb="41" eb="42">
      <t>ガツ</t>
    </rPh>
    <rPh sb="44" eb="45">
      <t>ニチ</t>
    </rPh>
    <phoneticPr fontId="5"/>
  </si>
  <si>
    <t>　　　　　　　　　　１０月２３日～２５日、１１月２３日～１２月１日、１２月１３日～１２月２６日</t>
    <rPh sb="12" eb="13">
      <t>ガツ</t>
    </rPh>
    <rPh sb="15" eb="16">
      <t>ニチ</t>
    </rPh>
    <rPh sb="19" eb="20">
      <t>ニチ</t>
    </rPh>
    <rPh sb="23" eb="24">
      <t>ガツ</t>
    </rPh>
    <rPh sb="26" eb="27">
      <t>ニチ</t>
    </rPh>
    <rPh sb="30" eb="31">
      <t>ガツ</t>
    </rPh>
    <rPh sb="32" eb="33">
      <t>ニチ</t>
    </rPh>
    <rPh sb="36" eb="37">
      <t>ガツ</t>
    </rPh>
    <rPh sb="39" eb="40">
      <t>ニチ</t>
    </rPh>
    <rPh sb="43" eb="44">
      <t>ガツ</t>
    </rPh>
    <rPh sb="46" eb="47">
      <t>ニチ</t>
    </rPh>
    <phoneticPr fontId="5"/>
  </si>
  <si>
    <t>　　　　（令和５年）１月７日～１月８日、１月２８日～１月２９日、２月８日～２月１６日、</t>
    <rPh sb="5" eb="7">
      <t>レイワ</t>
    </rPh>
    <rPh sb="8" eb="9">
      <t>ネン</t>
    </rPh>
    <rPh sb="11" eb="12">
      <t>ガツ</t>
    </rPh>
    <rPh sb="13" eb="14">
      <t>ニチ</t>
    </rPh>
    <rPh sb="16" eb="17">
      <t>ガツ</t>
    </rPh>
    <rPh sb="18" eb="19">
      <t>ニチ</t>
    </rPh>
    <rPh sb="21" eb="22">
      <t>ガツ</t>
    </rPh>
    <rPh sb="24" eb="25">
      <t>ニチ</t>
    </rPh>
    <rPh sb="27" eb="28">
      <t>ガツ</t>
    </rPh>
    <rPh sb="30" eb="31">
      <t>ニチ</t>
    </rPh>
    <rPh sb="33" eb="34">
      <t>ガツ</t>
    </rPh>
    <rPh sb="35" eb="36">
      <t>ニチ</t>
    </rPh>
    <rPh sb="38" eb="39">
      <t>ガツ</t>
    </rPh>
    <rPh sb="41" eb="42">
      <t>ニチ</t>
    </rPh>
    <phoneticPr fontId="5"/>
  </si>
  <si>
    <t xml:space="preserve">           　            　 ３月２４日～３月２６日、５月２６日～５月３０日、６月１日～６月８日、</t>
    <phoneticPr fontId="5"/>
  </si>
  <si>
    <t xml:space="preserve">                          　 ９月２８日～１０月４日、１０月２５日～１０月３０日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</si>
</sst>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&quot;(&quot;##,###&quot;)&quot;"/>
  </numFmts>
  <fonts count="3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HG丸ｺﾞｼｯｸM-PRO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Century"/>
      <family val="1"/>
    </font>
    <font>
      <sz val="9"/>
      <name val="Century"/>
      <family val="1"/>
    </font>
    <font>
      <sz val="11"/>
      <color rgb="FFFF0000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name val="HG丸ｺﾞｼｯｸM-PRO"/>
      <family val="3"/>
      <charset val="128"/>
    </font>
    <font>
      <sz val="7.5"/>
      <name val="ＭＳ 明朝"/>
      <family val="1"/>
      <charset val="128"/>
    </font>
    <font>
      <sz val="7.5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trike/>
      <sz val="9"/>
      <color rgb="FFFF0000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7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8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/>
  </cellStyleXfs>
  <cellXfs count="556">
    <xf numFmtId="0" fontId="0" fillId="0" borderId="0" xfId="0"/>
    <xf numFmtId="0" fontId="4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right" vertical="center" wrapText="1"/>
    </xf>
    <xf numFmtId="0" fontId="4" fillId="0" borderId="4" xfId="0" applyFont="1" applyBorder="1" applyAlignment="1" applyProtection="1">
      <alignment horizontal="right" vertical="center" wrapText="1"/>
    </xf>
    <xf numFmtId="0" fontId="4" fillId="0" borderId="5" xfId="0" applyFont="1" applyBorder="1" applyAlignment="1" applyProtection="1">
      <alignment horizontal="right" vertical="center" wrapText="1"/>
    </xf>
    <xf numFmtId="3" fontId="4" fillId="0" borderId="4" xfId="0" applyNumberFormat="1" applyFont="1" applyBorder="1" applyAlignment="1" applyProtection="1">
      <alignment horizontal="right" vertical="center" wrapText="1"/>
    </xf>
    <xf numFmtId="3" fontId="4" fillId="0" borderId="5" xfId="0" applyNumberFormat="1" applyFont="1" applyBorder="1" applyAlignment="1" applyProtection="1">
      <alignment horizontal="right" vertical="center" wrapText="1"/>
    </xf>
    <xf numFmtId="3" fontId="4" fillId="0" borderId="0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3" fontId="6" fillId="0" borderId="3" xfId="0" applyNumberFormat="1" applyFont="1" applyBorder="1" applyAlignment="1" applyProtection="1">
      <alignment horizontal="right" vertical="center" wrapText="1"/>
    </xf>
    <xf numFmtId="3" fontId="6" fillId="0" borderId="0" xfId="0" applyNumberFormat="1" applyFont="1" applyBorder="1" applyAlignment="1" applyProtection="1">
      <alignment horizontal="right" vertical="center" wrapText="1"/>
    </xf>
    <xf numFmtId="3" fontId="6" fillId="0" borderId="5" xfId="0" applyNumberFormat="1" applyFont="1" applyBorder="1" applyAlignment="1" applyProtection="1">
      <alignment horizontal="right" vertical="center" wrapText="1"/>
    </xf>
    <xf numFmtId="3" fontId="6" fillId="0" borderId="4" xfId="0" applyNumberFormat="1" applyFont="1" applyBorder="1" applyAlignment="1" applyProtection="1">
      <alignment horizontal="right" vertical="center" wrapText="1"/>
    </xf>
    <xf numFmtId="3" fontId="6" fillId="0" borderId="4" xfId="0" applyNumberFormat="1" applyFont="1" applyFill="1" applyBorder="1" applyAlignment="1" applyProtection="1">
      <alignment horizontal="right" vertical="center" wrapText="1"/>
    </xf>
    <xf numFmtId="3" fontId="6" fillId="0" borderId="5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right" vertical="center" wrapText="1"/>
    </xf>
    <xf numFmtId="0" fontId="9" fillId="0" borderId="5" xfId="0" applyFont="1" applyBorder="1" applyAlignment="1" applyProtection="1">
      <alignment horizontal="right" vertical="center" wrapText="1"/>
    </xf>
    <xf numFmtId="0" fontId="9" fillId="0" borderId="4" xfId="0" applyFont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horizontal="justify" vertical="center" wrapText="1"/>
    </xf>
    <xf numFmtId="0" fontId="3" fillId="0" borderId="0" xfId="0" applyFont="1" applyAlignment="1" applyProtection="1">
      <alignment vertical="center"/>
    </xf>
    <xf numFmtId="0" fontId="6" fillId="0" borderId="0" xfId="2" applyFont="1" applyBorder="1" applyAlignment="1" applyProtection="1">
      <alignment vertical="center"/>
    </xf>
    <xf numFmtId="0" fontId="6" fillId="0" borderId="4" xfId="2" applyFont="1" applyBorder="1" applyAlignment="1" applyProtection="1">
      <alignment vertical="center"/>
    </xf>
    <xf numFmtId="0" fontId="6" fillId="0" borderId="0" xfId="2" applyFont="1" applyBorder="1" applyAlignment="1" applyProtection="1">
      <alignment horizontal="distributed" vertical="center" wrapText="1"/>
    </xf>
    <xf numFmtId="0" fontId="6" fillId="0" borderId="11" xfId="2" applyFont="1" applyBorder="1" applyAlignment="1" applyProtection="1">
      <alignment vertical="center"/>
    </xf>
    <xf numFmtId="0" fontId="6" fillId="0" borderId="10" xfId="2" applyFont="1" applyBorder="1" applyAlignment="1" applyProtection="1">
      <alignment vertical="center"/>
    </xf>
    <xf numFmtId="0" fontId="6" fillId="0" borderId="6" xfId="2" applyFont="1" applyBorder="1" applyAlignment="1" applyProtection="1">
      <alignment horizontal="center" vertical="center" wrapText="1"/>
    </xf>
    <xf numFmtId="0" fontId="6" fillId="0" borderId="14" xfId="2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distributed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distributed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15" xfId="1" applyFont="1" applyBorder="1" applyAlignment="1" applyProtection="1">
      <alignment horizontal="distributed" vertical="center" wrapText="1"/>
    </xf>
    <xf numFmtId="0" fontId="12" fillId="0" borderId="0" xfId="0" applyFont="1" applyAlignment="1" applyProtection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3" fontId="6" fillId="0" borderId="10" xfId="0" applyNumberFormat="1" applyFont="1" applyBorder="1" applyAlignment="1" applyProtection="1">
      <alignment horizontal="right" vertical="center" wrapText="1"/>
    </xf>
    <xf numFmtId="0" fontId="6" fillId="0" borderId="10" xfId="0" applyFont="1" applyBorder="1" applyAlignment="1" applyProtection="1">
      <alignment horizontal="right" vertical="center" wrapText="1"/>
    </xf>
    <xf numFmtId="0" fontId="10" fillId="0" borderId="0" xfId="1" applyFont="1" applyAlignment="1" applyProtection="1">
      <alignment vertical="center"/>
    </xf>
    <xf numFmtId="0" fontId="10" fillId="0" borderId="0" xfId="1" applyFont="1" applyBorder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4" xfId="1" applyFont="1" applyBorder="1" applyAlignment="1" applyProtection="1">
      <alignment vertical="center"/>
    </xf>
    <xf numFmtId="0" fontId="10" fillId="0" borderId="7" xfId="1" applyFont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0" fontId="10" fillId="0" borderId="0" xfId="2" applyFont="1" applyBorder="1" applyAlignment="1" applyProtection="1">
      <alignment vertical="center"/>
    </xf>
    <xf numFmtId="0" fontId="10" fillId="0" borderId="0" xfId="2" applyFont="1" applyAlignment="1" applyProtection="1">
      <alignment horizontal="left" vertical="center"/>
    </xf>
    <xf numFmtId="0" fontId="10" fillId="0" borderId="5" xfId="2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right" vertical="center" wrapText="1"/>
    </xf>
    <xf numFmtId="3" fontId="6" fillId="0" borderId="19" xfId="0" applyNumberFormat="1" applyFont="1" applyBorder="1" applyAlignment="1" applyProtection="1">
      <alignment horizontal="right" vertical="center" wrapText="1"/>
    </xf>
    <xf numFmtId="0" fontId="13" fillId="0" borderId="5" xfId="1" applyFont="1" applyBorder="1" applyAlignment="1" applyProtection="1">
      <alignment horizontal="distributed" vertical="center" wrapText="1"/>
    </xf>
    <xf numFmtId="0" fontId="13" fillId="0" borderId="5" xfId="1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right" vertical="center" wrapText="1"/>
    </xf>
    <xf numFmtId="0" fontId="14" fillId="0" borderId="3" xfId="0" applyFont="1" applyBorder="1" applyAlignment="1" applyProtection="1">
      <alignment horizontal="right" vertical="center" wrapText="1"/>
    </xf>
    <xf numFmtId="0" fontId="14" fillId="0" borderId="10" xfId="0" applyFont="1" applyBorder="1" applyAlignment="1" applyProtection="1">
      <alignment horizontal="right" vertical="center" wrapText="1"/>
    </xf>
    <xf numFmtId="0" fontId="15" fillId="0" borderId="6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5" fillId="0" borderId="10" xfId="0" applyFont="1" applyBorder="1" applyAlignment="1" applyProtection="1">
      <alignment horizontal="right" vertical="center" wrapText="1"/>
    </xf>
    <xf numFmtId="0" fontId="9" fillId="0" borderId="19" xfId="0" applyFont="1" applyBorder="1" applyAlignment="1" applyProtection="1">
      <alignment horizontal="right" vertical="center" wrapText="1"/>
    </xf>
    <xf numFmtId="0" fontId="14" fillId="0" borderId="20" xfId="0" applyFont="1" applyBorder="1" applyAlignment="1" applyProtection="1">
      <alignment horizontal="right" vertical="center" wrapText="1"/>
    </xf>
    <xf numFmtId="0" fontId="15" fillId="0" borderId="20" xfId="0" applyFont="1" applyBorder="1" applyAlignment="1" applyProtection="1">
      <alignment horizontal="right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 applyProtection="1">
      <alignment vertical="center"/>
    </xf>
    <xf numFmtId="3" fontId="17" fillId="0" borderId="5" xfId="1" applyNumberFormat="1" applyFont="1" applyBorder="1" applyAlignment="1" applyProtection="1">
      <alignment horizontal="right" vertical="center" wrapText="1"/>
    </xf>
    <xf numFmtId="0" fontId="16" fillId="0" borderId="5" xfId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0" fillId="0" borderId="23" xfId="2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10" fillId="0" borderId="5" xfId="1" applyFont="1" applyFill="1" applyBorder="1" applyAlignment="1" applyProtection="1">
      <alignment vertical="center"/>
    </xf>
    <xf numFmtId="0" fontId="20" fillId="0" borderId="0" xfId="1" applyFont="1" applyAlignment="1" applyProtection="1">
      <alignment vertical="center"/>
    </xf>
    <xf numFmtId="38" fontId="6" fillId="0" borderId="4" xfId="4" applyFont="1" applyFill="1" applyBorder="1" applyAlignment="1" applyProtection="1">
      <alignment horizontal="right" vertical="center" wrapText="1"/>
    </xf>
    <xf numFmtId="0" fontId="6" fillId="0" borderId="5" xfId="0" applyFont="1" applyFill="1" applyBorder="1" applyAlignment="1" applyProtection="1">
      <alignment horizontal="right" vertical="center" wrapText="1"/>
    </xf>
    <xf numFmtId="0" fontId="6" fillId="0" borderId="4" xfId="0" applyFont="1" applyFill="1" applyBorder="1" applyAlignment="1" applyProtection="1">
      <alignment horizontal="right" vertical="center" wrapText="1"/>
    </xf>
    <xf numFmtId="3" fontId="4" fillId="0" borderId="4" xfId="0" applyNumberFormat="1" applyFont="1" applyFill="1" applyBorder="1" applyAlignment="1" applyProtection="1">
      <alignment horizontal="right" vertical="center" wrapText="1"/>
    </xf>
    <xf numFmtId="3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5" xfId="0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horizontal="right" vertical="center" wrapText="1"/>
    </xf>
    <xf numFmtId="3" fontId="4" fillId="0" borderId="19" xfId="0" applyNumberFormat="1" applyFont="1" applyFill="1" applyBorder="1" applyAlignment="1" applyProtection="1">
      <alignment horizontal="right" vertical="center" wrapText="1"/>
    </xf>
    <xf numFmtId="3" fontId="4" fillId="0" borderId="10" xfId="0" applyNumberFormat="1" applyFont="1" applyFill="1" applyBorder="1" applyAlignment="1" applyProtection="1">
      <alignment horizontal="right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/>
    </xf>
    <xf numFmtId="0" fontId="4" fillId="0" borderId="3" xfId="0" applyFont="1" applyFill="1" applyBorder="1" applyAlignment="1" applyProtection="1">
      <alignment vertical="center"/>
    </xf>
    <xf numFmtId="3" fontId="13" fillId="0" borderId="0" xfId="1" applyNumberFormat="1" applyFont="1" applyFill="1" applyBorder="1" applyAlignment="1" applyProtection="1">
      <alignment horizontal="right" vertical="center" wrapText="1"/>
    </xf>
    <xf numFmtId="3" fontId="6" fillId="0" borderId="4" xfId="1" applyNumberFormat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 wrapText="1"/>
    </xf>
    <xf numFmtId="0" fontId="4" fillId="0" borderId="5" xfId="0" applyFont="1" applyFill="1" applyBorder="1" applyAlignment="1" applyProtection="1">
      <alignment horizontal="right" vertical="center" wrapText="1"/>
    </xf>
    <xf numFmtId="0" fontId="4" fillId="0" borderId="4" xfId="0" applyFont="1" applyFill="1" applyBorder="1" applyAlignment="1" applyProtection="1">
      <alignment horizontal="right" vertical="center" wrapText="1"/>
    </xf>
    <xf numFmtId="3" fontId="6" fillId="0" borderId="0" xfId="0" applyNumberFormat="1" applyFont="1" applyFill="1" applyBorder="1" applyAlignment="1" applyProtection="1">
      <alignment horizontal="right" vertical="center" wrapText="1"/>
    </xf>
    <xf numFmtId="3" fontId="6" fillId="0" borderId="19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right" vertical="center" wrapText="1"/>
    </xf>
    <xf numFmtId="0" fontId="10" fillId="0" borderId="5" xfId="2" applyFont="1" applyFill="1" applyBorder="1" applyAlignment="1" applyProtection="1">
      <alignment horizontal="right" vertical="center"/>
    </xf>
    <xf numFmtId="0" fontId="10" fillId="0" borderId="23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distributed" vertical="center" wrapText="1"/>
    </xf>
    <xf numFmtId="0" fontId="6" fillId="0" borderId="13" xfId="2" applyFont="1" applyFill="1" applyBorder="1" applyAlignment="1" applyProtection="1">
      <alignment horizontal="distributed" vertical="center" wrapText="1"/>
    </xf>
    <xf numFmtId="0" fontId="14" fillId="0" borderId="1" xfId="0" applyFont="1" applyBorder="1" applyAlignment="1" applyProtection="1">
      <alignment horizontal="right" vertical="center" wrapText="1"/>
    </xf>
    <xf numFmtId="3" fontId="4" fillId="0" borderId="19" xfId="0" applyNumberFormat="1" applyFont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 applyProtection="1">
      <alignment horizontal="right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3" fontId="4" fillId="0" borderId="20" xfId="0" applyNumberFormat="1" applyFont="1" applyFill="1" applyBorder="1" applyAlignment="1" applyProtection="1">
      <alignment horizontal="right" vertical="center" wrapText="1"/>
    </xf>
    <xf numFmtId="0" fontId="0" fillId="0" borderId="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38" fontId="6" fillId="0" borderId="4" xfId="5" applyFont="1" applyFill="1" applyBorder="1" applyAlignment="1" applyProtection="1">
      <alignment horizontal="right" vertical="center" wrapText="1"/>
    </xf>
    <xf numFmtId="0" fontId="16" fillId="0" borderId="5" xfId="1" applyFont="1" applyBorder="1" applyAlignment="1" applyProtection="1">
      <alignment horizontal="right" vertical="center"/>
    </xf>
    <xf numFmtId="3" fontId="6" fillId="0" borderId="0" xfId="2" applyNumberFormat="1" applyFont="1" applyFill="1" applyBorder="1" applyAlignment="1" applyProtection="1">
      <alignment vertical="center"/>
    </xf>
    <xf numFmtId="0" fontId="10" fillId="0" borderId="5" xfId="2" applyFont="1" applyBorder="1" applyAlignment="1" applyProtection="1">
      <alignment horizontal="right" vertical="center"/>
    </xf>
    <xf numFmtId="0" fontId="10" fillId="0" borderId="23" xfId="2" applyFont="1" applyBorder="1" applyAlignment="1" applyProtection="1">
      <alignment horizontal="right" vertical="center"/>
    </xf>
    <xf numFmtId="0" fontId="16" fillId="0" borderId="0" xfId="1" applyFont="1" applyAlignment="1" applyProtection="1">
      <alignment vertical="center"/>
    </xf>
    <xf numFmtId="0" fontId="16" fillId="0" borderId="0" xfId="1" applyFont="1" applyBorder="1" applyAlignment="1" applyProtection="1">
      <alignment vertical="center"/>
    </xf>
    <xf numFmtId="0" fontId="10" fillId="0" borderId="15" xfId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177" fontId="6" fillId="0" borderId="5" xfId="3" applyNumberFormat="1" applyFont="1" applyFill="1" applyBorder="1" applyAlignment="1" applyProtection="1">
      <alignment horizontal="right" vertical="center" wrapText="1"/>
    </xf>
    <xf numFmtId="0" fontId="6" fillId="0" borderId="1" xfId="0" applyFont="1" applyBorder="1" applyAlignment="1" applyProtection="1">
      <alignment horizontal="right" vertical="center" wrapText="1"/>
    </xf>
    <xf numFmtId="3" fontId="21" fillId="0" borderId="4" xfId="0" applyNumberFormat="1" applyFont="1" applyFill="1" applyBorder="1" applyAlignment="1" applyProtection="1">
      <alignment horizontal="right" vertical="center" wrapText="1"/>
    </xf>
    <xf numFmtId="3" fontId="21" fillId="0" borderId="19" xfId="0" applyNumberFormat="1" applyFont="1" applyFill="1" applyBorder="1" applyAlignment="1" applyProtection="1">
      <alignment horizontal="right" vertical="center" wrapText="1"/>
    </xf>
    <xf numFmtId="3" fontId="21" fillId="0" borderId="24" xfId="0" applyNumberFormat="1" applyFont="1" applyFill="1" applyBorder="1" applyAlignment="1" applyProtection="1">
      <alignment horizontal="right" vertical="center" wrapText="1"/>
    </xf>
    <xf numFmtId="3" fontId="21" fillId="0" borderId="0" xfId="0" applyNumberFormat="1" applyFont="1" applyFill="1" applyBorder="1" applyAlignment="1" applyProtection="1">
      <alignment horizontal="right" vertical="center" wrapText="1"/>
    </xf>
    <xf numFmtId="0" fontId="21" fillId="0" borderId="5" xfId="0" applyFont="1" applyFill="1" applyBorder="1" applyAlignment="1" applyProtection="1">
      <alignment vertical="center"/>
    </xf>
    <xf numFmtId="3" fontId="21" fillId="0" borderId="5" xfId="0" applyNumberFormat="1" applyFont="1" applyFill="1" applyBorder="1" applyAlignment="1" applyProtection="1">
      <alignment horizontal="right" vertical="center" wrapText="1"/>
    </xf>
    <xf numFmtId="0" fontId="21" fillId="0" borderId="5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176" fontId="21" fillId="0" borderId="4" xfId="0" applyNumberFormat="1" applyFont="1" applyBorder="1" applyAlignment="1" applyProtection="1">
      <alignment horizontal="right" vertical="center" wrapText="1"/>
    </xf>
    <xf numFmtId="176" fontId="21" fillId="0" borderId="0" xfId="0" applyNumberFormat="1" applyFont="1" applyBorder="1" applyAlignment="1" applyProtection="1">
      <alignment horizontal="right" vertical="center" wrapText="1"/>
    </xf>
    <xf numFmtId="3" fontId="21" fillId="0" borderId="0" xfId="0" applyNumberFormat="1" applyFont="1" applyBorder="1" applyAlignment="1" applyProtection="1">
      <alignment horizontal="right" vertical="center" wrapText="1"/>
    </xf>
    <xf numFmtId="3" fontId="21" fillId="0" borderId="4" xfId="0" applyNumberFormat="1" applyFont="1" applyBorder="1" applyAlignment="1" applyProtection="1">
      <alignment horizontal="right" vertical="center" wrapText="1"/>
    </xf>
    <xf numFmtId="0" fontId="21" fillId="0" borderId="5" xfId="0" applyFont="1" applyBorder="1" applyAlignment="1" applyProtection="1">
      <alignment horizontal="left" vertical="center"/>
    </xf>
    <xf numFmtId="3" fontId="21" fillId="0" borderId="0" xfId="0" applyNumberFormat="1" applyFont="1" applyBorder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0" fontId="22" fillId="0" borderId="0" xfId="0" applyFont="1" applyBorder="1" applyAlignment="1" applyProtection="1">
      <alignment vertical="center"/>
    </xf>
    <xf numFmtId="0" fontId="6" fillId="0" borderId="3" xfId="1" applyFont="1" applyBorder="1" applyAlignment="1" applyProtection="1">
      <alignment horizontal="distributed" vertical="center" wrapText="1"/>
    </xf>
    <xf numFmtId="0" fontId="19" fillId="0" borderId="10" xfId="0" applyFont="1" applyBorder="1" applyAlignment="1" applyProtection="1">
      <alignment horizontal="right" vertical="center" wrapText="1"/>
    </xf>
    <xf numFmtId="0" fontId="19" fillId="0" borderId="3" xfId="0" applyFont="1" applyBorder="1" applyAlignment="1" applyProtection="1">
      <alignment horizontal="right" vertical="center" wrapText="1"/>
    </xf>
    <xf numFmtId="3" fontId="19" fillId="0" borderId="10" xfId="0" applyNumberFormat="1" applyFont="1" applyBorder="1" applyAlignment="1" applyProtection="1">
      <alignment horizontal="right" vertical="center" wrapText="1"/>
    </xf>
    <xf numFmtId="3" fontId="19" fillId="0" borderId="20" xfId="0" applyNumberFormat="1" applyFont="1" applyBorder="1" applyAlignment="1" applyProtection="1">
      <alignment horizontal="right" vertical="center" wrapText="1"/>
    </xf>
    <xf numFmtId="0" fontId="19" fillId="0" borderId="6" xfId="0" applyFont="1" applyBorder="1" applyAlignment="1" applyProtection="1">
      <alignment horizontal="right" vertical="center" wrapText="1"/>
    </xf>
    <xf numFmtId="3" fontId="19" fillId="0" borderId="3" xfId="0" applyNumberFormat="1" applyFont="1" applyBorder="1" applyAlignment="1" applyProtection="1">
      <alignment horizontal="right" vertical="center" wrapText="1"/>
    </xf>
    <xf numFmtId="0" fontId="7" fillId="0" borderId="0" xfId="0" applyFont="1"/>
    <xf numFmtId="0" fontId="23" fillId="0" borderId="0" xfId="0" applyFont="1"/>
    <xf numFmtId="0" fontId="6" fillId="0" borderId="0" xfId="0" applyFont="1"/>
    <xf numFmtId="0" fontId="24" fillId="0" borderId="0" xfId="0" applyFont="1"/>
    <xf numFmtId="0" fontId="6" fillId="0" borderId="3" xfId="0" applyFont="1" applyBorder="1"/>
    <xf numFmtId="0" fontId="24" fillId="0" borderId="6" xfId="0" applyFont="1" applyBorder="1"/>
    <xf numFmtId="0" fontId="24" fillId="0" borderId="10" xfId="0" applyFont="1" applyBorder="1"/>
    <xf numFmtId="0" fontId="24" fillId="0" borderId="3" xfId="0" applyFont="1" applyBorder="1"/>
    <xf numFmtId="38" fontId="6" fillId="0" borderId="0" xfId="5" applyFont="1" applyAlignment="1"/>
    <xf numFmtId="38" fontId="6" fillId="0" borderId="0" xfId="5" applyFont="1" applyBorder="1" applyAlignment="1"/>
    <xf numFmtId="38" fontId="24" fillId="0" borderId="0" xfId="5" applyFont="1" applyBorder="1" applyAlignment="1"/>
    <xf numFmtId="0" fontId="6" fillId="0" borderId="5" xfId="0" applyFont="1" applyBorder="1"/>
    <xf numFmtId="0" fontId="6" fillId="0" borderId="0" xfId="0" applyFont="1" applyAlignment="1">
      <alignment vertical="center"/>
    </xf>
    <xf numFmtId="38" fontId="0" fillId="0" borderId="0" xfId="5" applyFo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38" fontId="24" fillId="0" borderId="10" xfId="5" applyFont="1" applyFill="1" applyBorder="1" applyAlignment="1">
      <alignment vertical="center"/>
    </xf>
    <xf numFmtId="38" fontId="24" fillId="0" borderId="6" xfId="5" applyFont="1" applyFill="1" applyBorder="1" applyAlignment="1">
      <alignment vertical="center"/>
    </xf>
    <xf numFmtId="0" fontId="6" fillId="0" borderId="0" xfId="0" applyFont="1" applyBorder="1"/>
    <xf numFmtId="38" fontId="24" fillId="0" borderId="32" xfId="5" applyFont="1" applyFill="1" applyBorder="1" applyAlignment="1">
      <alignment vertical="center"/>
    </xf>
    <xf numFmtId="38" fontId="24" fillId="0" borderId="33" xfId="5" applyFont="1" applyFill="1" applyBorder="1" applyAlignment="1">
      <alignment vertical="center"/>
    </xf>
    <xf numFmtId="0" fontId="6" fillId="0" borderId="12" xfId="0" applyFont="1" applyBorder="1"/>
    <xf numFmtId="38" fontId="24" fillId="0" borderId="11" xfId="5" applyFont="1" applyBorder="1" applyAlignment="1">
      <alignment vertical="center"/>
    </xf>
    <xf numFmtId="38" fontId="24" fillId="0" borderId="12" xfId="5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6" fillId="0" borderId="15" xfId="0" applyFont="1" applyBorder="1"/>
    <xf numFmtId="38" fontId="24" fillId="0" borderId="7" xfId="5" applyFont="1" applyBorder="1" applyAlignment="1">
      <alignment vertical="center"/>
    </xf>
    <xf numFmtId="38" fontId="24" fillId="0" borderId="15" xfId="5" applyFont="1" applyBorder="1" applyAlignment="1">
      <alignment vertical="center"/>
    </xf>
    <xf numFmtId="38" fontId="24" fillId="0" borderId="10" xfId="5" applyFont="1" applyBorder="1" applyAlignment="1">
      <alignment vertical="center"/>
    </xf>
    <xf numFmtId="38" fontId="24" fillId="0" borderId="3" xfId="5" applyFont="1" applyBorder="1" applyAlignment="1">
      <alignment vertical="center"/>
    </xf>
    <xf numFmtId="38" fontId="24" fillId="0" borderId="6" xfId="5" applyFont="1" applyBorder="1" applyAlignment="1">
      <alignment vertical="center"/>
    </xf>
    <xf numFmtId="38" fontId="24" fillId="0" borderId="17" xfId="5" applyFont="1" applyBorder="1" applyAlignment="1">
      <alignment vertical="center"/>
    </xf>
    <xf numFmtId="38" fontId="24" fillId="0" borderId="7" xfId="5" applyFont="1" applyBorder="1" applyAlignment="1">
      <alignment horizontal="right" vertical="center"/>
    </xf>
    <xf numFmtId="38" fontId="24" fillId="0" borderId="15" xfId="5" applyFont="1" applyBorder="1" applyAlignment="1">
      <alignment horizontal="right" vertical="center"/>
    </xf>
    <xf numFmtId="0" fontId="0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6" fillId="0" borderId="4" xfId="3" applyNumberFormat="1" applyFont="1" applyFill="1" applyBorder="1" applyAlignment="1" applyProtection="1">
      <alignment vertical="center" wrapText="1"/>
    </xf>
    <xf numFmtId="0" fontId="16" fillId="0" borderId="0" xfId="1" applyFont="1" applyBorder="1" applyAlignment="1" applyProtection="1">
      <alignment horizontal="right" vertical="center"/>
    </xf>
    <xf numFmtId="3" fontId="6" fillId="0" borderId="0" xfId="1" applyNumberFormat="1" applyFont="1" applyFill="1" applyBorder="1" applyAlignment="1" applyProtection="1">
      <alignment vertical="center" wrapText="1"/>
    </xf>
    <xf numFmtId="0" fontId="10" fillId="0" borderId="5" xfId="1" applyFont="1" applyBorder="1" applyAlignment="1" applyProtection="1">
      <alignment vertical="center"/>
    </xf>
    <xf numFmtId="0" fontId="10" fillId="0" borderId="0" xfId="1" applyFont="1" applyAlignment="1" applyProtection="1">
      <alignment horizontal="right" vertical="center"/>
    </xf>
    <xf numFmtId="0" fontId="10" fillId="0" borderId="5" xfId="1" applyFont="1" applyBorder="1" applyAlignment="1" applyProtection="1">
      <alignment horizontal="right" vertical="center"/>
    </xf>
    <xf numFmtId="0" fontId="10" fillId="0" borderId="10" xfId="1" applyFont="1" applyBorder="1" applyAlignment="1" applyProtection="1">
      <alignment vertical="center"/>
    </xf>
    <xf numFmtId="0" fontId="16" fillId="0" borderId="6" xfId="1" applyFont="1" applyBorder="1" applyAlignment="1" applyProtection="1">
      <alignment horizontal="right" vertical="center"/>
    </xf>
    <xf numFmtId="0" fontId="16" fillId="0" borderId="3" xfId="1" applyFont="1" applyBorder="1" applyAlignment="1" applyProtection="1">
      <alignment horizontal="right" vertical="center"/>
    </xf>
    <xf numFmtId="0" fontId="24" fillId="0" borderId="7" xfId="0" applyFont="1" applyFill="1" applyBorder="1" applyAlignment="1">
      <alignment horizontal="center" vertical="center"/>
    </xf>
    <xf numFmtId="38" fontId="24" fillId="0" borderId="7" xfId="5" applyFont="1" applyFill="1" applyBorder="1" applyAlignment="1">
      <alignment horizontal="right" vertical="center" shrinkToFit="1"/>
    </xf>
    <xf numFmtId="38" fontId="24" fillId="0" borderId="15" xfId="5" applyFont="1" applyFill="1" applyBorder="1" applyAlignment="1">
      <alignment horizontal="right" vertical="center" shrinkToFit="1"/>
    </xf>
    <xf numFmtId="0" fontId="24" fillId="0" borderId="15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/>
    </xf>
    <xf numFmtId="38" fontId="24" fillId="0" borderId="3" xfId="5" applyFont="1" applyFill="1" applyBorder="1" applyAlignment="1">
      <alignment vertical="center"/>
    </xf>
    <xf numFmtId="0" fontId="6" fillId="0" borderId="3" xfId="0" applyFont="1" applyFill="1" applyBorder="1"/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 applyProtection="1">
      <alignment vertical="center"/>
    </xf>
    <xf numFmtId="3" fontId="8" fillId="0" borderId="0" xfId="0" applyNumberFormat="1" applyFont="1" applyFill="1" applyBorder="1" applyAlignment="1" applyProtection="1">
      <alignment horizontal="right" vertical="center" wrapText="1"/>
    </xf>
    <xf numFmtId="0" fontId="27" fillId="0" borderId="0" xfId="0" applyFont="1" applyAlignment="1">
      <alignment vertical="center"/>
    </xf>
    <xf numFmtId="0" fontId="27" fillId="0" borderId="3" xfId="0" applyFont="1" applyFill="1" applyBorder="1" applyAlignment="1">
      <alignment vertical="center"/>
    </xf>
    <xf numFmtId="0" fontId="27" fillId="0" borderId="10" xfId="0" applyFont="1" applyFill="1" applyBorder="1" applyAlignment="1">
      <alignment vertical="center"/>
    </xf>
    <xf numFmtId="0" fontId="28" fillId="0" borderId="3" xfId="0" applyFont="1" applyFill="1" applyBorder="1" applyAlignment="1" applyProtection="1">
      <alignment vertical="center"/>
    </xf>
    <xf numFmtId="3" fontId="28" fillId="0" borderId="10" xfId="0" applyNumberFormat="1" applyFont="1" applyFill="1" applyBorder="1" applyAlignment="1" applyProtection="1">
      <alignment horizontal="right" vertical="center" wrapText="1"/>
    </xf>
    <xf numFmtId="0" fontId="27" fillId="0" borderId="5" xfId="0" applyFont="1" applyFill="1" applyBorder="1" applyAlignment="1">
      <alignment vertical="center"/>
    </xf>
    <xf numFmtId="3" fontId="24" fillId="0" borderId="4" xfId="0" applyNumberFormat="1" applyFont="1" applyFill="1" applyBorder="1" applyAlignment="1" applyProtection="1">
      <alignment horizontal="right" vertical="center" wrapText="1"/>
    </xf>
    <xf numFmtId="3" fontId="24" fillId="0" borderId="0" xfId="0" applyNumberFormat="1" applyFont="1" applyFill="1" applyBorder="1" applyAlignment="1" applyProtection="1">
      <alignment horizontal="right" vertical="center" wrapText="1"/>
    </xf>
    <xf numFmtId="0" fontId="28" fillId="0" borderId="5" xfId="0" applyFont="1" applyFill="1" applyBorder="1" applyAlignment="1" applyProtection="1">
      <alignment vertical="center"/>
    </xf>
    <xf numFmtId="0" fontId="28" fillId="0" borderId="5" xfId="0" applyFont="1" applyFill="1" applyBorder="1" applyAlignment="1" applyProtection="1">
      <alignment horizontal="center" vertical="center" wrapText="1"/>
    </xf>
    <xf numFmtId="0" fontId="28" fillId="0" borderId="4" xfId="0" applyFont="1" applyFill="1" applyBorder="1" applyAlignment="1" applyProtection="1">
      <alignment horizontal="right" vertical="center" wrapText="1"/>
    </xf>
    <xf numFmtId="0" fontId="28" fillId="0" borderId="0" xfId="0" applyFont="1" applyFill="1" applyBorder="1" applyAlignment="1" applyProtection="1">
      <alignment horizontal="right" vertical="center" wrapText="1"/>
    </xf>
    <xf numFmtId="3" fontId="28" fillId="0" borderId="0" xfId="0" applyNumberFormat="1" applyFont="1" applyFill="1" applyBorder="1" applyAlignment="1" applyProtection="1">
      <alignment horizontal="right" vertical="center" wrapText="1"/>
    </xf>
    <xf numFmtId="3" fontId="4" fillId="0" borderId="3" xfId="0" applyNumberFormat="1" applyFont="1" applyFill="1" applyBorder="1" applyAlignment="1" applyProtection="1">
      <alignment horizontal="right" vertical="center" wrapText="1"/>
    </xf>
    <xf numFmtId="3" fontId="28" fillId="0" borderId="6" xfId="0" applyNumberFormat="1" applyFont="1" applyFill="1" applyBorder="1" applyAlignment="1" applyProtection="1">
      <alignment horizontal="right" vertical="center" wrapText="1"/>
    </xf>
    <xf numFmtId="3" fontId="28" fillId="0" borderId="3" xfId="0" applyNumberFormat="1" applyFont="1" applyFill="1" applyBorder="1" applyAlignment="1" applyProtection="1">
      <alignment horizontal="right" vertical="center" wrapText="1"/>
    </xf>
    <xf numFmtId="3" fontId="28" fillId="0" borderId="20" xfId="0" applyNumberFormat="1" applyFont="1" applyFill="1" applyBorder="1" applyAlignment="1" applyProtection="1">
      <alignment horizontal="right" vertical="center" wrapText="1"/>
    </xf>
    <xf numFmtId="3" fontId="24" fillId="0" borderId="5" xfId="0" applyNumberFormat="1" applyFont="1" applyFill="1" applyBorder="1" applyAlignment="1" applyProtection="1">
      <alignment horizontal="right" vertical="center" wrapText="1"/>
    </xf>
    <xf numFmtId="3" fontId="24" fillId="0" borderId="19" xfId="0" applyNumberFormat="1" applyFont="1" applyFill="1" applyBorder="1" applyAlignment="1" applyProtection="1">
      <alignment horizontal="right" vertical="center" wrapText="1"/>
    </xf>
    <xf numFmtId="0" fontId="28" fillId="0" borderId="5" xfId="0" applyFont="1" applyFill="1" applyBorder="1" applyAlignment="1" applyProtection="1">
      <alignment horizontal="right" vertical="center" wrapText="1"/>
    </xf>
    <xf numFmtId="0" fontId="28" fillId="0" borderId="19" xfId="0" applyFont="1" applyFill="1" applyBorder="1" applyAlignment="1" applyProtection="1">
      <alignment horizontal="right" vertical="center" wrapText="1"/>
    </xf>
    <xf numFmtId="0" fontId="24" fillId="0" borderId="20" xfId="0" applyFont="1" applyBorder="1"/>
    <xf numFmtId="38" fontId="24" fillId="0" borderId="5" xfId="5" applyFont="1" applyBorder="1" applyAlignment="1"/>
    <xf numFmtId="38" fontId="24" fillId="0" borderId="19" xfId="5" applyFont="1" applyBorder="1" applyAlignment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28" fillId="0" borderId="5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8" fillId="0" borderId="4" xfId="0" applyFont="1" applyBorder="1" applyAlignment="1">
      <alignment horizontal="right"/>
    </xf>
    <xf numFmtId="0" fontId="1" fillId="0" borderId="3" xfId="0" applyFont="1" applyBorder="1" applyAlignment="1">
      <alignment vertical="center"/>
    </xf>
    <xf numFmtId="3" fontId="6" fillId="0" borderId="6" xfId="0" applyNumberFormat="1" applyFont="1" applyBorder="1" applyAlignment="1" applyProtection="1">
      <alignment horizontal="right" vertical="center" wrapText="1"/>
    </xf>
    <xf numFmtId="3" fontId="6" fillId="0" borderId="20" xfId="0" applyNumberFormat="1" applyFont="1" applyBorder="1" applyAlignment="1" applyProtection="1">
      <alignment horizontal="right" vertical="center" wrapText="1"/>
    </xf>
    <xf numFmtId="0" fontId="1" fillId="0" borderId="2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177" fontId="6" fillId="0" borderId="4" xfId="3" applyNumberFormat="1" applyFont="1" applyFill="1" applyBorder="1" applyAlignment="1" applyProtection="1">
      <alignment horizontal="right" vertical="center" wrapText="1"/>
    </xf>
    <xf numFmtId="3" fontId="6" fillId="0" borderId="0" xfId="3" applyNumberFormat="1" applyFont="1" applyFill="1" applyBorder="1" applyAlignment="1" applyProtection="1">
      <alignment horizontal="right" vertical="center" wrapText="1"/>
    </xf>
    <xf numFmtId="3" fontId="6" fillId="0" borderId="0" xfId="1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28" fillId="0" borderId="15" xfId="0" applyFont="1" applyBorder="1" applyAlignment="1">
      <alignment horizontal="right"/>
    </xf>
    <xf numFmtId="0" fontId="28" fillId="0" borderId="21" xfId="0" applyFont="1" applyBorder="1" applyAlignment="1">
      <alignment horizontal="right"/>
    </xf>
    <xf numFmtId="0" fontId="1" fillId="0" borderId="0" xfId="7" applyFont="1" applyAlignment="1" applyProtection="1">
      <alignment vertical="center"/>
    </xf>
    <xf numFmtId="0" fontId="1" fillId="0" borderId="0" xfId="7" applyFont="1" applyAlignment="1">
      <alignment vertical="center"/>
    </xf>
    <xf numFmtId="0" fontId="1" fillId="0" borderId="0" xfId="7" applyFont="1" applyBorder="1" applyAlignment="1" applyProtection="1">
      <alignment vertical="center"/>
    </xf>
    <xf numFmtId="0" fontId="1" fillId="0" borderId="6" xfId="7" applyFont="1" applyBorder="1" applyAlignment="1" applyProtection="1">
      <alignment vertical="center"/>
    </xf>
    <xf numFmtId="0" fontId="4" fillId="0" borderId="1" xfId="7" applyFont="1" applyBorder="1" applyAlignment="1" applyProtection="1">
      <alignment horizontal="center" vertical="center" wrapText="1"/>
    </xf>
    <xf numFmtId="0" fontId="4" fillId="0" borderId="4" xfId="7" applyFont="1" applyBorder="1" applyAlignment="1" applyProtection="1">
      <alignment horizontal="right" vertical="center" wrapText="1"/>
    </xf>
    <xf numFmtId="0" fontId="4" fillId="0" borderId="0" xfId="7" applyFont="1" applyBorder="1" applyAlignment="1" applyProtection="1">
      <alignment horizontal="right" vertical="center" wrapText="1"/>
    </xf>
    <xf numFmtId="0" fontId="4" fillId="0" borderId="21" xfId="7" applyFont="1" applyBorder="1" applyAlignment="1" applyProtection="1">
      <alignment horizontal="right" vertical="center" wrapText="1"/>
    </xf>
    <xf numFmtId="0" fontId="4" fillId="0" borderId="5" xfId="7" applyFont="1" applyBorder="1" applyAlignment="1" applyProtection="1">
      <alignment horizontal="right" vertical="center" wrapText="1"/>
    </xf>
    <xf numFmtId="0" fontId="4" fillId="0" borderId="5" xfId="7" applyFont="1" applyBorder="1" applyAlignment="1" applyProtection="1">
      <alignment horizontal="center" vertical="center" wrapText="1"/>
    </xf>
    <xf numFmtId="3" fontId="6" fillId="0" borderId="4" xfId="7" applyNumberFormat="1" applyFont="1" applyBorder="1" applyAlignment="1" applyProtection="1">
      <alignment horizontal="right" vertical="center" wrapText="1"/>
    </xf>
    <xf numFmtId="3" fontId="6" fillId="0" borderId="5" xfId="7" applyNumberFormat="1" applyFont="1" applyBorder="1" applyAlignment="1" applyProtection="1">
      <alignment horizontal="right" vertical="center" wrapText="1"/>
    </xf>
    <xf numFmtId="3" fontId="6" fillId="0" borderId="19" xfId="7" applyNumberFormat="1" applyFont="1" applyBorder="1" applyAlignment="1" applyProtection="1">
      <alignment horizontal="right" vertical="center" wrapText="1"/>
    </xf>
    <xf numFmtId="3" fontId="6" fillId="0" borderId="0" xfId="7" applyNumberFormat="1" applyFont="1" applyBorder="1" applyAlignment="1" applyProtection="1">
      <alignment horizontal="right" vertical="center" wrapText="1"/>
    </xf>
    <xf numFmtId="0" fontId="1" fillId="0" borderId="5" xfId="7" applyFont="1" applyBorder="1" applyAlignment="1" applyProtection="1">
      <alignment vertical="center"/>
    </xf>
    <xf numFmtId="0" fontId="19" fillId="0" borderId="1" xfId="7" applyFont="1" applyBorder="1" applyAlignment="1" applyProtection="1">
      <alignment horizontal="center" vertical="center" wrapText="1"/>
    </xf>
    <xf numFmtId="3" fontId="17" fillId="0" borderId="4" xfId="7" applyNumberFormat="1" applyFont="1" applyBorder="1" applyAlignment="1" applyProtection="1">
      <alignment horizontal="right" vertical="center" wrapText="1"/>
    </xf>
    <xf numFmtId="3" fontId="17" fillId="0" borderId="5" xfId="7" applyNumberFormat="1" applyFont="1" applyBorder="1" applyAlignment="1" applyProtection="1">
      <alignment horizontal="right" vertical="center" wrapText="1"/>
    </xf>
    <xf numFmtId="3" fontId="17" fillId="0" borderId="0" xfId="7" applyNumberFormat="1" applyFont="1" applyBorder="1" applyAlignment="1" applyProtection="1">
      <alignment horizontal="right" vertical="center" wrapText="1"/>
    </xf>
    <xf numFmtId="3" fontId="17" fillId="0" borderId="22" xfId="7" applyNumberFormat="1" applyFont="1" applyBorder="1" applyAlignment="1" applyProtection="1">
      <alignment horizontal="right" vertical="center" wrapText="1"/>
    </xf>
    <xf numFmtId="0" fontId="1" fillId="0" borderId="0" xfId="7" applyFont="1" applyBorder="1" applyAlignment="1">
      <alignment vertical="center"/>
    </xf>
    <xf numFmtId="0" fontId="4" fillId="0" borderId="15" xfId="7" applyFont="1" applyBorder="1" applyAlignment="1" applyProtection="1">
      <alignment horizontal="right" vertical="center" wrapText="1"/>
    </xf>
    <xf numFmtId="0" fontId="19" fillId="0" borderId="2" xfId="7" applyFont="1" applyBorder="1" applyAlignment="1" applyProtection="1">
      <alignment horizontal="center" vertical="center" wrapText="1"/>
    </xf>
    <xf numFmtId="3" fontId="17" fillId="0" borderId="10" xfId="7" applyNumberFormat="1" applyFont="1" applyBorder="1" applyAlignment="1" applyProtection="1">
      <alignment horizontal="right" vertical="center" wrapText="1"/>
    </xf>
    <xf numFmtId="3" fontId="17" fillId="0" borderId="3" xfId="7" applyNumberFormat="1" applyFont="1" applyBorder="1" applyAlignment="1" applyProtection="1">
      <alignment horizontal="right" vertical="center" wrapText="1"/>
    </xf>
    <xf numFmtId="0" fontId="1" fillId="0" borderId="3" xfId="7" applyFont="1" applyBorder="1" applyAlignment="1" applyProtection="1">
      <alignment vertical="center"/>
    </xf>
    <xf numFmtId="0" fontId="30" fillId="0" borderId="0" xfId="7" applyFont="1" applyAlignment="1">
      <alignment vertical="center"/>
    </xf>
    <xf numFmtId="0" fontId="18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0" fontId="8" fillId="0" borderId="0" xfId="7" applyFont="1" applyBorder="1" applyAlignment="1">
      <alignment vertical="center"/>
    </xf>
    <xf numFmtId="0" fontId="10" fillId="0" borderId="5" xfId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right" vertical="center"/>
    </xf>
    <xf numFmtId="0" fontId="29" fillId="0" borderId="0" xfId="0" applyFont="1" applyAlignment="1">
      <alignment vertical="center"/>
    </xf>
    <xf numFmtId="177" fontId="6" fillId="0" borderId="0" xfId="3" applyNumberFormat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distributed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8" fillId="0" borderId="0" xfId="3" applyFont="1" applyFill="1" applyBorder="1" applyAlignment="1" applyProtection="1">
      <alignment horizontal="left" vertical="center"/>
    </xf>
    <xf numFmtId="3" fontId="6" fillId="0" borderId="4" xfId="3" applyNumberFormat="1" applyFont="1" applyFill="1" applyBorder="1" applyAlignment="1" applyProtection="1">
      <alignment horizontal="right" vertical="center" wrapText="1"/>
    </xf>
    <xf numFmtId="38" fontId="6" fillId="0" borderId="0" xfId="4" applyFont="1" applyFill="1" applyBorder="1" applyAlignment="1" applyProtection="1">
      <alignment vertical="center"/>
    </xf>
    <xf numFmtId="0" fontId="1" fillId="0" borderId="5" xfId="7" applyFont="1" applyFill="1" applyBorder="1" applyAlignment="1">
      <alignment vertical="center"/>
    </xf>
    <xf numFmtId="3" fontId="6" fillId="0" borderId="4" xfId="1" applyNumberFormat="1" applyFont="1" applyFill="1" applyBorder="1" applyAlignment="1" applyProtection="1">
      <alignment horizontal="right" vertical="center" wrapText="1"/>
    </xf>
    <xf numFmtId="3" fontId="6" fillId="0" borderId="4" xfId="3" applyNumberFormat="1" applyFont="1" applyFill="1" applyBorder="1" applyAlignment="1" applyProtection="1">
      <alignment horizontal="right" vertical="center" wrapText="1"/>
    </xf>
    <xf numFmtId="3" fontId="6" fillId="0" borderId="28" xfId="2" applyNumberFormat="1" applyFont="1" applyFill="1" applyBorder="1" applyAlignment="1" applyProtection="1">
      <alignment horizontal="right" vertical="center" wrapText="1"/>
    </xf>
    <xf numFmtId="3" fontId="6" fillId="0" borderId="11" xfId="2" applyNumberFormat="1" applyFont="1" applyFill="1" applyBorder="1" applyAlignment="1" applyProtection="1">
      <alignment horizontal="right" vertical="center"/>
    </xf>
    <xf numFmtId="3" fontId="6" fillId="0" borderId="4" xfId="2" applyNumberFormat="1" applyFont="1" applyFill="1" applyBorder="1" applyAlignment="1" applyProtection="1">
      <alignment horizontal="right" vertical="center"/>
    </xf>
    <xf numFmtId="3" fontId="6" fillId="0" borderId="7" xfId="2" applyNumberFormat="1" applyFont="1" applyFill="1" applyBorder="1" applyAlignment="1" applyProtection="1">
      <alignment horizontal="right" vertical="center"/>
    </xf>
    <xf numFmtId="0" fontId="10" fillId="0" borderId="15" xfId="1" applyFont="1" applyFill="1" applyBorder="1" applyAlignment="1" applyProtection="1">
      <alignment horizontal="right" vertical="center"/>
    </xf>
    <xf numFmtId="3" fontId="17" fillId="0" borderId="5" xfId="0" applyNumberFormat="1" applyFont="1" applyFill="1" applyBorder="1" applyAlignment="1" applyProtection="1">
      <alignment horizontal="right" vertical="center" wrapText="1"/>
    </xf>
    <xf numFmtId="38" fontId="31" fillId="0" borderId="0" xfId="5" applyFont="1">
      <alignment vertical="center"/>
    </xf>
    <xf numFmtId="0" fontId="31" fillId="0" borderId="0" xfId="0" applyFont="1"/>
    <xf numFmtId="3" fontId="6" fillId="0" borderId="4" xfId="3" applyNumberFormat="1" applyFont="1" applyFill="1" applyBorder="1" applyAlignment="1" applyProtection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3" fontId="6" fillId="0" borderId="4" xfId="3" applyNumberFormat="1" applyFont="1" applyBorder="1" applyAlignment="1">
      <alignment horizontal="right" vertical="center" wrapText="1"/>
    </xf>
    <xf numFmtId="3" fontId="24" fillId="0" borderId="4" xfId="0" applyNumberFormat="1" applyFont="1" applyBorder="1" applyAlignment="1" applyProtection="1">
      <alignment horizontal="right" vertical="center" wrapText="1"/>
    </xf>
    <xf numFmtId="3" fontId="24" fillId="0" borderId="0" xfId="0" applyNumberFormat="1" applyFont="1" applyBorder="1" applyAlignment="1" applyProtection="1">
      <alignment horizontal="right" vertical="center" wrapText="1"/>
    </xf>
    <xf numFmtId="3" fontId="24" fillId="0" borderId="19" xfId="0" applyNumberFormat="1" applyFont="1" applyBorder="1" applyAlignment="1" applyProtection="1">
      <alignment horizontal="right" vertical="center" wrapText="1"/>
    </xf>
    <xf numFmtId="3" fontId="24" fillId="0" borderId="5" xfId="0" applyNumberFormat="1" applyFont="1" applyBorder="1" applyAlignment="1" applyProtection="1">
      <alignment horizontal="right" vertical="center" wrapText="1"/>
    </xf>
    <xf numFmtId="0" fontId="27" fillId="0" borderId="5" xfId="0" applyFont="1" applyBorder="1" applyAlignment="1">
      <alignment vertical="center"/>
    </xf>
    <xf numFmtId="3" fontId="24" fillId="0" borderId="4" xfId="7" applyNumberFormat="1" applyFont="1" applyBorder="1" applyAlignment="1" applyProtection="1">
      <alignment horizontal="right" vertical="center" wrapText="1"/>
    </xf>
    <xf numFmtId="3" fontId="24" fillId="0" borderId="5" xfId="7" applyNumberFormat="1" applyFont="1" applyBorder="1" applyAlignment="1" applyProtection="1">
      <alignment horizontal="right" vertical="center" wrapText="1"/>
    </xf>
    <xf numFmtId="3" fontId="24" fillId="0" borderId="19" xfId="7" applyNumberFormat="1" applyFont="1" applyBorder="1" applyAlignment="1" applyProtection="1">
      <alignment horizontal="right" vertical="center" wrapText="1"/>
    </xf>
    <xf numFmtId="3" fontId="24" fillId="0" borderId="0" xfId="7" applyNumberFormat="1" applyFont="1" applyBorder="1" applyAlignment="1" applyProtection="1">
      <alignment horizontal="right" vertical="center" wrapText="1"/>
    </xf>
    <xf numFmtId="0" fontId="27" fillId="0" borderId="5" xfId="7" applyFont="1" applyBorder="1" applyAlignment="1" applyProtection="1">
      <alignment vertical="center"/>
    </xf>
    <xf numFmtId="0" fontId="32" fillId="0" borderId="0" xfId="0" applyFont="1" applyFill="1" applyAlignment="1" applyProtection="1">
      <alignment vertical="center"/>
    </xf>
    <xf numFmtId="0" fontId="27" fillId="0" borderId="0" xfId="0" applyFont="1" applyFill="1" applyBorder="1" applyAlignment="1" applyProtection="1">
      <alignment vertical="center"/>
    </xf>
    <xf numFmtId="0" fontId="24" fillId="0" borderId="1" xfId="0" applyFont="1" applyBorder="1" applyAlignment="1" applyProtection="1">
      <alignment horizontal="right" vertical="center" wrapText="1"/>
    </xf>
    <xf numFmtId="3" fontId="24" fillId="0" borderId="10" xfId="0" applyNumberFormat="1" applyFont="1" applyBorder="1" applyAlignment="1" applyProtection="1">
      <alignment horizontal="right" vertical="center" wrapText="1"/>
    </xf>
    <xf numFmtId="0" fontId="27" fillId="0" borderId="3" xfId="0" applyFont="1" applyBorder="1" applyAlignment="1" applyProtection="1">
      <alignment vertical="center"/>
    </xf>
    <xf numFmtId="0" fontId="27" fillId="0" borderId="0" xfId="0" applyFont="1" applyBorder="1" applyAlignment="1">
      <alignment vertical="center"/>
    </xf>
    <xf numFmtId="0" fontId="24" fillId="0" borderId="2" xfId="0" applyFont="1" applyBorder="1" applyAlignment="1" applyProtection="1">
      <alignment horizontal="right" vertical="center" wrapText="1"/>
    </xf>
    <xf numFmtId="3" fontId="24" fillId="0" borderId="10" xfId="0" applyNumberFormat="1" applyFont="1" applyFill="1" applyBorder="1" applyAlignment="1" applyProtection="1">
      <alignment horizontal="right" vertical="center" wrapText="1"/>
    </xf>
    <xf numFmtId="3" fontId="24" fillId="0" borderId="3" xfId="0" applyNumberFormat="1" applyFont="1" applyFill="1" applyBorder="1" applyAlignment="1" applyProtection="1">
      <alignment horizontal="right" vertical="center" wrapText="1"/>
    </xf>
    <xf numFmtId="38" fontId="24" fillId="0" borderId="10" xfId="4" applyFont="1" applyFill="1" applyBorder="1" applyAlignment="1" applyProtection="1">
      <alignment horizontal="right" vertical="center" wrapText="1"/>
    </xf>
    <xf numFmtId="0" fontId="24" fillId="0" borderId="3" xfId="0" applyFont="1" applyFill="1" applyBorder="1" applyAlignment="1" applyProtection="1">
      <alignment horizontal="right" vertical="center" wrapText="1"/>
    </xf>
    <xf numFmtId="38" fontId="24" fillId="0" borderId="10" xfId="5" applyFont="1" applyFill="1" applyBorder="1" applyAlignment="1" applyProtection="1">
      <alignment horizontal="right" vertical="center" wrapText="1"/>
    </xf>
    <xf numFmtId="3" fontId="24" fillId="0" borderId="3" xfId="0" applyNumberFormat="1" applyFont="1" applyBorder="1" applyAlignment="1" applyProtection="1">
      <alignment horizontal="right" vertical="center" wrapText="1"/>
    </xf>
    <xf numFmtId="0" fontId="33" fillId="0" borderId="2" xfId="0" applyFont="1" applyBorder="1" applyAlignment="1" applyProtection="1">
      <alignment horizontal="center" vertical="center" wrapText="1"/>
    </xf>
    <xf numFmtId="3" fontId="33" fillId="0" borderId="10" xfId="0" applyNumberFormat="1" applyFont="1" applyFill="1" applyBorder="1" applyAlignment="1" applyProtection="1">
      <alignment horizontal="right" vertical="center" wrapText="1"/>
    </xf>
    <xf numFmtId="3" fontId="33" fillId="0" borderId="19" xfId="0" applyNumberFormat="1" applyFont="1" applyFill="1" applyBorder="1" applyAlignment="1" applyProtection="1">
      <alignment horizontal="right" vertical="center" wrapText="1"/>
    </xf>
    <xf numFmtId="3" fontId="33" fillId="0" borderId="24" xfId="0" applyNumberFormat="1" applyFont="1" applyFill="1" applyBorder="1" applyAlignment="1" applyProtection="1">
      <alignment horizontal="right" vertical="center" wrapText="1"/>
    </xf>
    <xf numFmtId="3" fontId="33" fillId="0" borderId="6" xfId="0" applyNumberFormat="1" applyFont="1" applyFill="1" applyBorder="1" applyAlignment="1" applyProtection="1">
      <alignment horizontal="right" vertical="center" wrapText="1"/>
    </xf>
    <xf numFmtId="0" fontId="33" fillId="0" borderId="3" xfId="0" applyFont="1" applyFill="1" applyBorder="1" applyAlignment="1" applyProtection="1">
      <alignment vertical="center"/>
    </xf>
    <xf numFmtId="3" fontId="33" fillId="0" borderId="3" xfId="0" applyNumberFormat="1" applyFont="1" applyFill="1" applyBorder="1" applyAlignment="1" applyProtection="1">
      <alignment horizontal="right" vertical="center" wrapText="1"/>
    </xf>
    <xf numFmtId="0" fontId="33" fillId="0" borderId="3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176" fontId="33" fillId="0" borderId="10" xfId="0" applyNumberFormat="1" applyFont="1" applyBorder="1" applyAlignment="1" applyProtection="1">
      <alignment horizontal="right" vertical="center" wrapText="1"/>
    </xf>
    <xf numFmtId="176" fontId="33" fillId="0" borderId="6" xfId="0" applyNumberFormat="1" applyFont="1" applyBorder="1" applyAlignment="1" applyProtection="1">
      <alignment horizontal="right" vertical="center" wrapText="1"/>
    </xf>
    <xf numFmtId="3" fontId="33" fillId="0" borderId="6" xfId="0" applyNumberFormat="1" applyFont="1" applyBorder="1" applyAlignment="1" applyProtection="1">
      <alignment horizontal="right" vertical="center" wrapText="1"/>
    </xf>
    <xf numFmtId="3" fontId="33" fillId="0" borderId="10" xfId="0" applyNumberFormat="1" applyFont="1" applyBorder="1" applyAlignment="1" applyProtection="1">
      <alignment horizontal="right" vertical="center" wrapText="1"/>
    </xf>
    <xf numFmtId="0" fontId="33" fillId="0" borderId="3" xfId="0" applyFont="1" applyBorder="1" applyAlignment="1" applyProtection="1">
      <alignment horizontal="left" vertical="center"/>
    </xf>
    <xf numFmtId="3" fontId="33" fillId="0" borderId="0" xfId="0" applyNumberFormat="1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vertical="center"/>
    </xf>
    <xf numFmtId="0" fontId="21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7" xfId="7" applyFont="1" applyBorder="1" applyAlignment="1" applyProtection="1">
      <alignment horizontal="center" vertical="center" wrapText="1"/>
    </xf>
    <xf numFmtId="0" fontId="6" fillId="0" borderId="15" xfId="7" applyFont="1" applyBorder="1" applyAlignment="1" applyProtection="1">
      <alignment horizontal="center" vertical="center" wrapText="1"/>
    </xf>
    <xf numFmtId="0" fontId="6" fillId="0" borderId="10" xfId="7" applyFont="1" applyBorder="1" applyAlignment="1" applyProtection="1">
      <alignment horizontal="center" vertical="center" wrapText="1"/>
    </xf>
    <xf numFmtId="0" fontId="6" fillId="0" borderId="3" xfId="7" applyFont="1" applyBorder="1" applyAlignment="1" applyProtection="1">
      <alignment horizontal="center" vertical="center" wrapText="1"/>
    </xf>
    <xf numFmtId="0" fontId="6" fillId="0" borderId="18" xfId="7" applyFont="1" applyBorder="1" applyAlignment="1" applyProtection="1">
      <alignment horizontal="center" vertical="center" wrapText="1"/>
    </xf>
    <xf numFmtId="0" fontId="6" fillId="0" borderId="2" xfId="7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25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6" fillId="0" borderId="20" xfId="7" applyFont="1" applyBorder="1" applyAlignment="1" applyProtection="1">
      <alignment horizontal="center" vertical="center" wrapText="1"/>
    </xf>
    <xf numFmtId="0" fontId="3" fillId="0" borderId="0" xfId="7" applyFont="1" applyAlignment="1" applyProtection="1">
      <alignment horizontal="left" vertical="center"/>
    </xf>
    <xf numFmtId="0" fontId="6" fillId="0" borderId="8" xfId="7" applyFont="1" applyBorder="1" applyAlignment="1" applyProtection="1">
      <alignment horizontal="center" vertical="center" wrapText="1"/>
    </xf>
    <xf numFmtId="0" fontId="6" fillId="0" borderId="16" xfId="7" applyFont="1" applyBorder="1" applyAlignment="1">
      <alignment horizontal="center" vertical="center" wrapText="1"/>
    </xf>
    <xf numFmtId="0" fontId="6" fillId="0" borderId="25" xfId="7" applyFont="1" applyBorder="1" applyAlignment="1">
      <alignment horizontal="center" vertical="center" wrapText="1"/>
    </xf>
    <xf numFmtId="0" fontId="1" fillId="0" borderId="6" xfId="7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24" fillId="0" borderId="7" xfId="0" applyFont="1" applyFill="1" applyBorder="1" applyAlignment="1" applyProtection="1">
      <alignment horizontal="center" vertical="center" wrapText="1"/>
    </xf>
    <xf numFmtId="0" fontId="24" fillId="0" borderId="15" xfId="0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 wrapText="1"/>
    </xf>
    <xf numFmtId="0" fontId="24" fillId="0" borderId="3" xfId="0" applyFont="1" applyFill="1" applyBorder="1" applyAlignment="1" applyProtection="1">
      <alignment horizontal="center" vertical="center" wrapText="1"/>
    </xf>
    <xf numFmtId="0" fontId="28" fillId="0" borderId="17" xfId="0" applyFont="1" applyFill="1" applyBorder="1" applyAlignment="1" applyProtection="1">
      <alignment horizontal="center" vertical="center" shrinkToFit="1"/>
    </xf>
    <xf numFmtId="0" fontId="28" fillId="0" borderId="15" xfId="0" applyFont="1" applyFill="1" applyBorder="1" applyAlignment="1" applyProtection="1">
      <alignment horizontal="center" vertical="center" shrinkToFit="1"/>
    </xf>
    <xf numFmtId="0" fontId="28" fillId="0" borderId="6" xfId="0" applyFont="1" applyFill="1" applyBorder="1" applyAlignment="1" applyProtection="1">
      <alignment horizontal="center" vertical="center" shrinkToFit="1"/>
    </xf>
    <xf numFmtId="0" fontId="28" fillId="0" borderId="3" xfId="0" applyFont="1" applyFill="1" applyBorder="1" applyAlignment="1" applyProtection="1">
      <alignment horizontal="center" vertical="center" shrinkToFit="1"/>
    </xf>
    <xf numFmtId="0" fontId="28" fillId="0" borderId="7" xfId="0" applyFont="1" applyFill="1" applyBorder="1" applyAlignment="1" applyProtection="1">
      <alignment horizontal="center" vertical="center" wrapText="1"/>
    </xf>
    <xf numFmtId="0" fontId="28" fillId="0" borderId="15" xfId="0" applyFont="1" applyFill="1" applyBorder="1" applyAlignment="1" applyProtection="1">
      <alignment horizontal="center" vertical="center" wrapText="1"/>
    </xf>
    <xf numFmtId="0" fontId="28" fillId="0" borderId="10" xfId="0" applyFont="1" applyFill="1" applyBorder="1" applyAlignment="1" applyProtection="1">
      <alignment horizontal="center" vertical="center" wrapText="1"/>
    </xf>
    <xf numFmtId="0" fontId="28" fillId="0" borderId="3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0" fillId="0" borderId="6" xfId="0" applyFont="1" applyFill="1" applyBorder="1" applyAlignment="1" applyProtection="1">
      <alignment horizontal="right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 shrinkToFit="1"/>
    </xf>
    <xf numFmtId="0" fontId="24" fillId="0" borderId="9" xfId="0" applyFont="1" applyFill="1" applyBorder="1" applyAlignment="1">
      <alignment horizontal="center" vertical="center" shrinkToFit="1"/>
    </xf>
    <xf numFmtId="0" fontId="24" fillId="0" borderId="7" xfId="0" applyFont="1" applyFill="1" applyBorder="1" applyAlignment="1">
      <alignment horizontal="left" vertical="center"/>
    </xf>
    <xf numFmtId="0" fontId="24" fillId="0" borderId="17" xfId="0" applyFont="1" applyFill="1" applyBorder="1" applyAlignment="1">
      <alignment horizontal="left" vertical="center"/>
    </xf>
    <xf numFmtId="0" fontId="24" fillId="0" borderId="15" xfId="0" applyFont="1" applyFill="1" applyBorder="1" applyAlignment="1">
      <alignment horizontal="left" vertical="center"/>
    </xf>
    <xf numFmtId="0" fontId="24" fillId="0" borderId="10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 vertical="center" shrinkToFit="1"/>
    </xf>
    <xf numFmtId="0" fontId="24" fillId="0" borderId="26" xfId="0" applyFont="1" applyBorder="1" applyAlignment="1">
      <alignment horizontal="left" vertical="center" shrinkToFit="1"/>
    </xf>
    <xf numFmtId="0" fontId="24" fillId="0" borderId="26" xfId="0" applyFont="1" applyBorder="1" applyAlignment="1">
      <alignment horizontal="center" vertical="center" shrinkToFit="1"/>
    </xf>
    <xf numFmtId="38" fontId="6" fillId="0" borderId="4" xfId="5" applyFont="1" applyFill="1" applyBorder="1" applyAlignment="1" applyProtection="1">
      <alignment horizontal="center" vertical="center" wrapText="1"/>
    </xf>
    <xf numFmtId="38" fontId="6" fillId="0" borderId="5" xfId="5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right" vertical="center"/>
    </xf>
    <xf numFmtId="0" fontId="24" fillId="0" borderId="16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 shrinkToFit="1"/>
    </xf>
    <xf numFmtId="0" fontId="24" fillId="0" borderId="9" xfId="0" applyFont="1" applyBorder="1" applyAlignment="1">
      <alignment horizontal="center" vertical="center" wrapText="1" shrinkToFit="1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left" vertical="center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21" fillId="0" borderId="8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21" fillId="0" borderId="9" xfId="0" applyFont="1" applyFill="1" applyBorder="1" applyAlignment="1" applyProtection="1">
      <alignment horizontal="center" vertical="center" wrapText="1"/>
    </xf>
    <xf numFmtId="0" fontId="21" fillId="0" borderId="7" xfId="0" applyFont="1" applyBorder="1" applyAlignment="1" applyProtection="1">
      <alignment horizontal="center" vertical="center" wrapText="1"/>
    </xf>
    <xf numFmtId="0" fontId="21" fillId="0" borderId="21" xfId="0" applyFont="1" applyBorder="1" applyAlignment="1" applyProtection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/>
    </xf>
    <xf numFmtId="0" fontId="21" fillId="0" borderId="20" xfId="0" applyFont="1" applyBorder="1" applyAlignment="1" applyProtection="1">
      <alignment horizontal="center" vertical="center" wrapText="1"/>
    </xf>
    <xf numFmtId="0" fontId="21" fillId="0" borderId="27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9" xfId="0" applyFont="1" applyBorder="1" applyAlignment="1" applyProtection="1">
      <alignment horizontal="center" vertical="center" wrapText="1"/>
    </xf>
    <xf numFmtId="0" fontId="21" fillId="0" borderId="15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1" fillId="0" borderId="7" xfId="0" applyFont="1" applyBorder="1" applyAlignment="1" applyProtection="1">
      <alignment horizontal="center" vertical="center" shrinkToFit="1"/>
    </xf>
    <xf numFmtId="0" fontId="21" fillId="0" borderId="15" xfId="0" applyFont="1" applyBorder="1" applyAlignment="1" applyProtection="1">
      <alignment horizontal="center" vertical="center" shrinkToFit="1"/>
    </xf>
    <xf numFmtId="0" fontId="21" fillId="0" borderId="10" xfId="0" applyFont="1" applyBorder="1" applyAlignment="1" applyProtection="1">
      <alignment horizontal="center" vertical="center" shrinkToFit="1"/>
    </xf>
    <xf numFmtId="0" fontId="21" fillId="0" borderId="3" xfId="0" applyFont="1" applyBorder="1" applyAlignment="1" applyProtection="1">
      <alignment horizontal="center" vertical="center" shrinkToFit="1"/>
    </xf>
    <xf numFmtId="0" fontId="21" fillId="0" borderId="22" xfId="0" applyFont="1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5" xfId="0" applyFont="1" applyBorder="1" applyAlignment="1" applyProtection="1">
      <alignment horizontal="center" vertical="center" wrapText="1"/>
    </xf>
    <xf numFmtId="0" fontId="21" fillId="0" borderId="5" xfId="0" applyFont="1" applyBorder="1"/>
    <xf numFmtId="0" fontId="21" fillId="0" borderId="10" xfId="0" applyFont="1" applyBorder="1"/>
    <xf numFmtId="0" fontId="21" fillId="0" borderId="3" xfId="0" applyFont="1" applyBorder="1"/>
    <xf numFmtId="0" fontId="21" fillId="0" borderId="17" xfId="0" applyFont="1" applyBorder="1"/>
    <xf numFmtId="0" fontId="21" fillId="0" borderId="16" xfId="0" applyFont="1" applyBorder="1"/>
    <xf numFmtId="0" fontId="21" fillId="0" borderId="9" xfId="0" applyFont="1" applyBorder="1"/>
    <xf numFmtId="0" fontId="21" fillId="0" borderId="26" xfId="0" applyFont="1" applyBorder="1" applyAlignment="1" applyProtection="1">
      <alignment horizontal="center" vertical="center" wrapText="1"/>
    </xf>
    <xf numFmtId="3" fontId="6" fillId="0" borderId="4" xfId="1" applyNumberFormat="1" applyFont="1" applyBorder="1" applyAlignment="1" applyProtection="1">
      <alignment horizontal="right" vertical="center" wrapText="1"/>
    </xf>
    <xf numFmtId="3" fontId="6" fillId="0" borderId="10" xfId="1" applyNumberFormat="1" applyFont="1" applyBorder="1" applyAlignment="1" applyProtection="1">
      <alignment horizontal="right" vertical="center" wrapText="1"/>
    </xf>
    <xf numFmtId="3" fontId="6" fillId="0" borderId="4" xfId="3" applyNumberFormat="1" applyFont="1" applyFill="1" applyBorder="1" applyAlignment="1" applyProtection="1">
      <alignment horizontal="right" vertical="center" wrapText="1"/>
    </xf>
    <xf numFmtId="0" fontId="6" fillId="0" borderId="8" xfId="1" applyFont="1" applyBorder="1" applyAlignment="1" applyProtection="1">
      <alignment horizontal="center" vertical="center" wrapText="1"/>
    </xf>
    <xf numFmtId="0" fontId="6" fillId="0" borderId="9" xfId="1" applyFont="1" applyBorder="1" applyAlignment="1" applyProtection="1">
      <alignment horizontal="center" vertical="center" wrapText="1"/>
    </xf>
    <xf numFmtId="3" fontId="6" fillId="0" borderId="7" xfId="3" applyNumberFormat="1" applyFont="1" applyFill="1" applyBorder="1" applyAlignment="1" applyProtection="1">
      <alignment horizontal="right" vertical="center" wrapText="1"/>
    </xf>
    <xf numFmtId="0" fontId="9" fillId="0" borderId="0" xfId="1" applyFont="1" applyFill="1" applyBorder="1" applyAlignment="1" applyProtection="1">
      <alignment horizontal="distributed" vertical="center" wrapText="1"/>
    </xf>
    <xf numFmtId="0" fontId="6" fillId="0" borderId="0" xfId="1" applyFont="1" applyFill="1" applyBorder="1" applyAlignment="1" applyProtection="1">
      <alignment horizontal="distributed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8" fillId="0" borderId="0" xfId="3" applyFont="1" applyFill="1" applyBorder="1" applyAlignment="1" applyProtection="1">
      <alignment horizontal="left" vertical="center"/>
    </xf>
    <xf numFmtId="3" fontId="6" fillId="0" borderId="4" xfId="1" applyNumberFormat="1" applyFont="1" applyFill="1" applyBorder="1" applyAlignment="1" applyProtection="1">
      <alignment horizontal="right" vertical="center" wrapText="1"/>
    </xf>
    <xf numFmtId="0" fontId="6" fillId="0" borderId="10" xfId="1" applyNumberFormat="1" applyFont="1" applyBorder="1" applyAlignment="1" applyProtection="1">
      <alignment horizontal="right" vertical="center" wrapText="1"/>
    </xf>
    <xf numFmtId="0" fontId="8" fillId="0" borderId="0" xfId="1" applyFont="1" applyFill="1" applyBorder="1" applyAlignment="1" applyProtection="1">
      <alignment horizontal="left" vertical="center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distributed" vertical="center" wrapText="1"/>
    </xf>
    <xf numFmtId="3" fontId="6" fillId="0" borderId="10" xfId="1" applyNumberFormat="1" applyFont="1" applyFill="1" applyBorder="1" applyAlignment="1" applyProtection="1">
      <alignment horizontal="right" vertical="center" wrapText="1"/>
    </xf>
    <xf numFmtId="3" fontId="6" fillId="0" borderId="7" xfId="3" applyNumberFormat="1" applyFont="1" applyFill="1" applyBorder="1" applyAlignment="1" applyProtection="1">
      <alignment vertical="center" wrapText="1"/>
    </xf>
    <xf numFmtId="3" fontId="6" fillId="0" borderId="4" xfId="3" applyNumberFormat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distributed" vertical="center"/>
    </xf>
    <xf numFmtId="0" fontId="6" fillId="0" borderId="17" xfId="1" applyFont="1" applyFill="1" applyBorder="1" applyAlignment="1" applyProtection="1">
      <alignment horizontal="distributed" vertical="center" wrapText="1"/>
    </xf>
    <xf numFmtId="0" fontId="6" fillId="0" borderId="18" xfId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left" vertical="center"/>
    </xf>
    <xf numFmtId="0" fontId="0" fillId="0" borderId="6" xfId="1" applyFont="1" applyBorder="1" applyAlignment="1" applyProtection="1">
      <alignment horizontal="right" vertical="center"/>
    </xf>
    <xf numFmtId="0" fontId="7" fillId="0" borderId="8" xfId="1" applyFont="1" applyBorder="1" applyAlignment="1" applyProtection="1">
      <alignment horizontal="center" vertical="center" wrapText="1"/>
    </xf>
    <xf numFmtId="0" fontId="7" fillId="0" borderId="16" xfId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distributed" vertical="center" wrapText="1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8" fillId="0" borderId="0" xfId="2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  <xf numFmtId="0" fontId="0" fillId="0" borderId="6" xfId="2" applyFont="1" applyBorder="1" applyAlignment="1" applyProtection="1">
      <alignment horizontal="left" vertical="center"/>
    </xf>
    <xf numFmtId="0" fontId="1" fillId="0" borderId="6" xfId="2" applyFont="1" applyBorder="1" applyAlignment="1" applyProtection="1">
      <alignment horizontal="left" vertical="center"/>
    </xf>
    <xf numFmtId="0" fontId="6" fillId="0" borderId="29" xfId="2" applyFont="1" applyBorder="1" applyAlignment="1" applyProtection="1">
      <alignment horizontal="left" vertical="center" wrapText="1"/>
    </xf>
    <xf numFmtId="0" fontId="6" fillId="0" borderId="30" xfId="2" applyFont="1" applyBorder="1" applyAlignment="1" applyProtection="1">
      <alignment horizontal="left" vertical="center" wrapText="1"/>
    </xf>
    <xf numFmtId="0" fontId="6" fillId="0" borderId="8" xfId="2" applyFont="1" applyBorder="1" applyAlignment="1" applyProtection="1">
      <alignment horizontal="center" vertical="center"/>
    </xf>
    <xf numFmtId="0" fontId="6" fillId="0" borderId="9" xfId="2" applyFont="1" applyBorder="1" applyAlignment="1" applyProtection="1">
      <alignment horizontal="center" vertical="center"/>
    </xf>
  </cellXfs>
  <cellStyles count="8">
    <cellStyle name="桁区切り" xfId="5" builtinId="6"/>
    <cellStyle name="桁区切り 2" xfId="4"/>
    <cellStyle name="標準" xfId="0" builtinId="0"/>
    <cellStyle name="標準 2" xfId="7"/>
    <cellStyle name="標準 3" xfId="6"/>
    <cellStyle name="標準_１９４，２０２(生涯学習)" xfId="1"/>
    <cellStyle name="標準_２０６(こども育成)" xfId="2"/>
    <cellStyle name="標準_⑰　公共施設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7"/>
  <sheetViews>
    <sheetView showGridLines="0" tabSelected="1" zoomScale="110" zoomScaleNormal="110" zoomScaleSheetLayoutView="120" workbookViewId="0">
      <selection activeCell="F2" sqref="F2"/>
    </sheetView>
  </sheetViews>
  <sheetFormatPr defaultColWidth="9" defaultRowHeight="13.5" x14ac:dyDescent="0.15"/>
  <cols>
    <col min="1" max="1" width="11.625" style="71" customWidth="1"/>
    <col min="2" max="2" width="11.625" style="72" customWidth="1"/>
    <col min="3" max="3" width="0.875" style="71" customWidth="1"/>
    <col min="4" max="4" width="11.625" style="72" customWidth="1"/>
    <col min="5" max="5" width="0.875" style="71" customWidth="1"/>
    <col min="6" max="6" width="11.625" style="72" customWidth="1"/>
    <col min="7" max="7" width="0.875" style="71" customWidth="1"/>
    <col min="8" max="8" width="11.625" style="72" customWidth="1"/>
    <col min="9" max="9" width="0.875" style="71" customWidth="1"/>
    <col min="10" max="10" width="11.625" style="72" customWidth="1"/>
    <col min="11" max="11" width="0.875" style="71" customWidth="1"/>
    <col min="12" max="12" width="11.625" style="71" customWidth="1"/>
    <col min="13" max="13" width="0.875" style="71" customWidth="1"/>
    <col min="14" max="16384" width="9" style="71"/>
  </cols>
  <sheetData>
    <row r="1" spans="1:13" ht="23.1" customHeight="1" x14ac:dyDescent="0.15">
      <c r="A1" s="381" t="s">
        <v>187</v>
      </c>
      <c r="B1" s="381"/>
      <c r="C1" s="381"/>
      <c r="D1" s="381"/>
      <c r="E1" s="381"/>
      <c r="F1" s="381"/>
      <c r="G1" s="381"/>
      <c r="H1" s="381"/>
      <c r="I1" s="381"/>
      <c r="J1" s="381"/>
      <c r="K1" s="73"/>
    </row>
    <row r="2" spans="1:13" ht="23.1" customHeight="1" x14ac:dyDescent="0.15">
      <c r="A2" s="73"/>
      <c r="B2" s="74"/>
      <c r="C2" s="73"/>
      <c r="D2" s="74"/>
      <c r="E2" s="73"/>
      <c r="F2" s="74"/>
      <c r="G2" s="73"/>
      <c r="H2" s="74"/>
      <c r="I2" s="73"/>
      <c r="J2" s="74"/>
      <c r="K2" s="73"/>
    </row>
    <row r="3" spans="1:13" ht="23.1" customHeight="1" x14ac:dyDescent="0.15">
      <c r="A3" s="372" t="s">
        <v>119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</row>
    <row r="4" spans="1:13" ht="15" customHeight="1" x14ac:dyDescent="0.15">
      <c r="A4" s="375" t="s">
        <v>185</v>
      </c>
      <c r="B4" s="373" t="s">
        <v>105</v>
      </c>
      <c r="C4" s="379"/>
      <c r="D4" s="379"/>
      <c r="E4" s="380"/>
      <c r="F4" s="377" t="s">
        <v>184</v>
      </c>
      <c r="G4" s="369"/>
      <c r="H4" s="368" t="s">
        <v>183</v>
      </c>
      <c r="I4" s="369"/>
      <c r="J4" s="368" t="s">
        <v>182</v>
      </c>
      <c r="K4" s="369"/>
      <c r="L4" s="368" t="s">
        <v>181</v>
      </c>
      <c r="M4" s="369"/>
    </row>
    <row r="5" spans="1:13" ht="15" customHeight="1" x14ac:dyDescent="0.15">
      <c r="A5" s="376"/>
      <c r="B5" s="373" t="s">
        <v>106</v>
      </c>
      <c r="C5" s="374"/>
      <c r="D5" s="373" t="s">
        <v>103</v>
      </c>
      <c r="E5" s="380"/>
      <c r="F5" s="378"/>
      <c r="G5" s="371"/>
      <c r="H5" s="370"/>
      <c r="I5" s="371"/>
      <c r="J5" s="370"/>
      <c r="K5" s="371"/>
      <c r="L5" s="370"/>
      <c r="M5" s="371"/>
    </row>
    <row r="6" spans="1:13" ht="9.75" customHeight="1" x14ac:dyDescent="0.15">
      <c r="A6" s="1"/>
      <c r="B6" s="3" t="s">
        <v>112</v>
      </c>
      <c r="C6" s="8"/>
      <c r="D6" s="3" t="s">
        <v>107</v>
      </c>
      <c r="E6" s="51"/>
      <c r="F6" s="8" t="s">
        <v>107</v>
      </c>
      <c r="G6" s="8"/>
      <c r="H6" s="3" t="s">
        <v>107</v>
      </c>
      <c r="I6" s="4"/>
      <c r="J6" s="3" t="s">
        <v>107</v>
      </c>
      <c r="K6" s="4"/>
      <c r="L6" s="3" t="s">
        <v>107</v>
      </c>
      <c r="M6" s="50"/>
    </row>
    <row r="7" spans="1:13" ht="15" customHeight="1" x14ac:dyDescent="0.15">
      <c r="A7" s="245" t="s">
        <v>228</v>
      </c>
      <c r="B7" s="15">
        <v>23941600</v>
      </c>
      <c r="C7" s="13"/>
      <c r="D7" s="16">
        <f t="shared" ref="D7:D9" si="0">F7+H7+J7+L7</f>
        <v>233774</v>
      </c>
      <c r="E7" s="52"/>
      <c r="F7" s="13">
        <v>37233</v>
      </c>
      <c r="G7" s="13"/>
      <c r="H7" s="15">
        <v>90659</v>
      </c>
      <c r="I7" s="14"/>
      <c r="J7" s="15">
        <v>46050</v>
      </c>
      <c r="K7" s="14"/>
      <c r="L7" s="15">
        <v>59832</v>
      </c>
      <c r="M7" s="246"/>
    </row>
    <row r="8" spans="1:13" s="64" customFormat="1" ht="15" customHeight="1" x14ac:dyDescent="0.15">
      <c r="A8" s="245" t="s">
        <v>131</v>
      </c>
      <c r="B8" s="15">
        <v>20875560</v>
      </c>
      <c r="C8" s="13"/>
      <c r="D8" s="16">
        <f t="shared" si="0"/>
        <v>140563</v>
      </c>
      <c r="E8" s="52"/>
      <c r="F8" s="13">
        <v>13018</v>
      </c>
      <c r="G8" s="13"/>
      <c r="H8" s="15">
        <v>72737</v>
      </c>
      <c r="I8" s="14"/>
      <c r="J8" s="15">
        <v>18280</v>
      </c>
      <c r="K8" s="14"/>
      <c r="L8" s="15">
        <v>36528</v>
      </c>
      <c r="M8" s="244"/>
    </row>
    <row r="9" spans="1:13" s="64" customFormat="1" ht="15" customHeight="1" x14ac:dyDescent="0.15">
      <c r="A9" s="245" t="s">
        <v>138</v>
      </c>
      <c r="B9" s="15">
        <v>22559880</v>
      </c>
      <c r="C9" s="13"/>
      <c r="D9" s="16">
        <f t="shared" si="0"/>
        <v>181713</v>
      </c>
      <c r="E9" s="52"/>
      <c r="F9" s="13">
        <v>17259</v>
      </c>
      <c r="G9" s="13"/>
      <c r="H9" s="15">
        <v>84951</v>
      </c>
      <c r="I9" s="14"/>
      <c r="J9" s="15">
        <v>24757</v>
      </c>
      <c r="K9" s="14"/>
      <c r="L9" s="15">
        <v>54746</v>
      </c>
      <c r="M9" s="244"/>
    </row>
    <row r="10" spans="1:13" s="64" customFormat="1" ht="15" customHeight="1" x14ac:dyDescent="0.15">
      <c r="A10" s="245" t="s">
        <v>195</v>
      </c>
      <c r="B10" s="15">
        <v>22791070</v>
      </c>
      <c r="C10" s="13"/>
      <c r="D10" s="16">
        <f>F10+H10+J10+L10</f>
        <v>181026</v>
      </c>
      <c r="E10" s="52"/>
      <c r="F10" s="13">
        <v>25532</v>
      </c>
      <c r="G10" s="13"/>
      <c r="H10" s="15">
        <v>82333</v>
      </c>
      <c r="I10" s="14"/>
      <c r="J10" s="15">
        <v>30812</v>
      </c>
      <c r="K10" s="14"/>
      <c r="L10" s="15">
        <v>42349</v>
      </c>
      <c r="M10" s="244"/>
    </row>
    <row r="11" spans="1:13" s="64" customFormat="1" ht="15" customHeight="1" x14ac:dyDescent="0.15">
      <c r="A11" s="245" t="s">
        <v>207</v>
      </c>
      <c r="B11" s="15">
        <v>23749830</v>
      </c>
      <c r="C11" s="13"/>
      <c r="D11" s="16">
        <f>F11+H11+J11+L11</f>
        <v>192984</v>
      </c>
      <c r="E11" s="52"/>
      <c r="F11" s="13">
        <v>27519</v>
      </c>
      <c r="G11" s="13"/>
      <c r="H11" s="15">
        <v>77296</v>
      </c>
      <c r="I11" s="14"/>
      <c r="J11" s="15">
        <v>42599</v>
      </c>
      <c r="K11" s="14"/>
      <c r="L11" s="15">
        <v>45570</v>
      </c>
      <c r="M11" s="244"/>
    </row>
    <row r="12" spans="1:13" s="64" customFormat="1" ht="15" customHeight="1" x14ac:dyDescent="0.15">
      <c r="A12" s="245" t="s">
        <v>218</v>
      </c>
      <c r="B12" s="319">
        <v>23282850</v>
      </c>
      <c r="C12" s="320"/>
      <c r="D12" s="217">
        <f>F12+H12+J12+L12</f>
        <v>194078</v>
      </c>
      <c r="E12" s="321"/>
      <c r="F12" s="320">
        <v>25521</v>
      </c>
      <c r="G12" s="320"/>
      <c r="H12" s="319">
        <v>84068</v>
      </c>
      <c r="I12" s="322"/>
      <c r="J12" s="319">
        <v>39295</v>
      </c>
      <c r="K12" s="322"/>
      <c r="L12" s="319">
        <v>45194</v>
      </c>
      <c r="M12" s="323"/>
    </row>
    <row r="13" spans="1:13" ht="8.25" customHeight="1" x14ac:dyDescent="0.15">
      <c r="A13" s="243"/>
      <c r="B13" s="39"/>
      <c r="C13" s="241"/>
      <c r="D13" s="39"/>
      <c r="E13" s="242"/>
      <c r="F13" s="241"/>
      <c r="G13" s="241"/>
      <c r="H13" s="39"/>
      <c r="I13" s="12"/>
      <c r="J13" s="39"/>
      <c r="K13" s="12"/>
      <c r="L13" s="39"/>
      <c r="M13" s="240"/>
    </row>
    <row r="14" spans="1:13" ht="23.1" customHeight="1" x14ac:dyDescent="0.15"/>
    <row r="15" spans="1:13" s="267" customFormat="1" ht="23.1" customHeight="1" x14ac:dyDescent="0.15">
      <c r="A15" s="383" t="s">
        <v>188</v>
      </c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266"/>
    </row>
    <row r="16" spans="1:13" s="267" customFormat="1" ht="23.1" customHeight="1" x14ac:dyDescent="0.15">
      <c r="A16" s="266"/>
      <c r="B16" s="268"/>
      <c r="C16" s="266"/>
      <c r="D16" s="268"/>
      <c r="E16" s="266"/>
      <c r="F16" s="268"/>
      <c r="G16" s="266"/>
      <c r="H16" s="268"/>
      <c r="I16" s="266"/>
      <c r="J16" s="268"/>
      <c r="K16" s="266"/>
      <c r="L16" s="268"/>
      <c r="M16" s="266"/>
    </row>
    <row r="17" spans="1:14" s="267" customFormat="1" ht="23.1" customHeight="1" x14ac:dyDescent="0.15">
      <c r="A17" s="387" t="s">
        <v>119</v>
      </c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269"/>
    </row>
    <row r="18" spans="1:14" s="267" customFormat="1" ht="15" customHeight="1" x14ac:dyDescent="0.15">
      <c r="A18" s="366" t="s">
        <v>1</v>
      </c>
      <c r="B18" s="384" t="s">
        <v>105</v>
      </c>
      <c r="C18" s="385"/>
      <c r="D18" s="385"/>
      <c r="E18" s="386"/>
      <c r="F18" s="362" t="s">
        <v>116</v>
      </c>
      <c r="G18" s="363"/>
      <c r="H18" s="362" t="s">
        <v>3</v>
      </c>
      <c r="I18" s="363"/>
      <c r="J18" s="362" t="s">
        <v>4</v>
      </c>
      <c r="K18" s="363"/>
      <c r="L18" s="362" t="s">
        <v>5</v>
      </c>
      <c r="M18" s="363"/>
    </row>
    <row r="19" spans="1:14" s="267" customFormat="1" ht="15" customHeight="1" x14ac:dyDescent="0.15">
      <c r="A19" s="367"/>
      <c r="B19" s="364" t="s">
        <v>106</v>
      </c>
      <c r="C19" s="365"/>
      <c r="D19" s="364" t="s">
        <v>103</v>
      </c>
      <c r="E19" s="382"/>
      <c r="F19" s="364" t="s">
        <v>113</v>
      </c>
      <c r="G19" s="365"/>
      <c r="H19" s="364"/>
      <c r="I19" s="365"/>
      <c r="J19" s="364"/>
      <c r="K19" s="365"/>
      <c r="L19" s="364"/>
      <c r="M19" s="365"/>
    </row>
    <row r="20" spans="1:14" s="267" customFormat="1" ht="10.5" customHeight="1" x14ac:dyDescent="0.15">
      <c r="A20" s="270"/>
      <c r="B20" s="271" t="s">
        <v>112</v>
      </c>
      <c r="C20" s="272"/>
      <c r="D20" s="271" t="s">
        <v>107</v>
      </c>
      <c r="E20" s="273"/>
      <c r="F20" s="272" t="s">
        <v>107</v>
      </c>
      <c r="G20" s="272"/>
      <c r="H20" s="271" t="s">
        <v>107</v>
      </c>
      <c r="I20" s="274"/>
      <c r="J20" s="271" t="s">
        <v>107</v>
      </c>
      <c r="K20" s="274"/>
      <c r="L20" s="271" t="s">
        <v>107</v>
      </c>
      <c r="M20" s="275"/>
    </row>
    <row r="21" spans="1:14" s="267" customFormat="1" ht="15" customHeight="1" x14ac:dyDescent="0.15">
      <c r="A21" s="270" t="s">
        <v>228</v>
      </c>
      <c r="B21" s="276">
        <v>33719850</v>
      </c>
      <c r="C21" s="277"/>
      <c r="D21" s="276">
        <f t="shared" ref="D21:D25" si="1">SUM(F21:L21,B31:L31)</f>
        <v>299172</v>
      </c>
      <c r="E21" s="278"/>
      <c r="F21" s="279">
        <v>101974</v>
      </c>
      <c r="G21" s="277"/>
      <c r="H21" s="276">
        <v>30509</v>
      </c>
      <c r="I21" s="277"/>
      <c r="J21" s="276">
        <v>44678</v>
      </c>
      <c r="K21" s="277"/>
      <c r="L21" s="276">
        <v>34094</v>
      </c>
      <c r="M21" s="280"/>
    </row>
    <row r="22" spans="1:14" s="267" customFormat="1" ht="15" customHeight="1" x14ac:dyDescent="0.15">
      <c r="A22" s="270" t="s">
        <v>131</v>
      </c>
      <c r="B22" s="276">
        <v>16735850</v>
      </c>
      <c r="C22" s="277"/>
      <c r="D22" s="276">
        <f t="shared" si="1"/>
        <v>128436</v>
      </c>
      <c r="E22" s="278"/>
      <c r="F22" s="279">
        <v>51603</v>
      </c>
      <c r="G22" s="277"/>
      <c r="H22" s="276">
        <v>13594</v>
      </c>
      <c r="I22" s="277"/>
      <c r="J22" s="276">
        <v>20111</v>
      </c>
      <c r="K22" s="277"/>
      <c r="L22" s="276">
        <v>18598</v>
      </c>
      <c r="M22" s="280"/>
    </row>
    <row r="23" spans="1:14" s="267" customFormat="1" ht="15" customHeight="1" x14ac:dyDescent="0.15">
      <c r="A23" s="270" t="s">
        <v>138</v>
      </c>
      <c r="B23" s="276">
        <v>11445275</v>
      </c>
      <c r="C23" s="277"/>
      <c r="D23" s="276">
        <f t="shared" si="1"/>
        <v>299297</v>
      </c>
      <c r="E23" s="278"/>
      <c r="F23" s="279">
        <v>148855</v>
      </c>
      <c r="G23" s="277"/>
      <c r="H23" s="276">
        <v>87923</v>
      </c>
      <c r="I23" s="277"/>
      <c r="J23" s="276">
        <v>18431</v>
      </c>
      <c r="K23" s="277"/>
      <c r="L23" s="276">
        <v>15617</v>
      </c>
      <c r="M23" s="280"/>
    </row>
    <row r="24" spans="1:14" s="267" customFormat="1" ht="15" customHeight="1" x14ac:dyDescent="0.15">
      <c r="A24" s="270" t="s">
        <v>195</v>
      </c>
      <c r="B24" s="276">
        <v>33981340</v>
      </c>
      <c r="C24" s="277"/>
      <c r="D24" s="276">
        <f t="shared" si="1"/>
        <v>331507</v>
      </c>
      <c r="E24" s="278"/>
      <c r="F24" s="279">
        <v>76901</v>
      </c>
      <c r="G24" s="277"/>
      <c r="H24" s="276">
        <v>121609</v>
      </c>
      <c r="I24" s="277"/>
      <c r="J24" s="276">
        <v>38690</v>
      </c>
      <c r="K24" s="277"/>
      <c r="L24" s="276">
        <v>30492</v>
      </c>
      <c r="M24" s="280"/>
    </row>
    <row r="25" spans="1:14" s="267" customFormat="1" ht="15" customHeight="1" x14ac:dyDescent="0.15">
      <c r="A25" s="270" t="s">
        <v>207</v>
      </c>
      <c r="B25" s="276">
        <v>34726314</v>
      </c>
      <c r="C25" s="277"/>
      <c r="D25" s="276">
        <f t="shared" si="1"/>
        <v>298096</v>
      </c>
      <c r="E25" s="278"/>
      <c r="F25" s="279">
        <v>73444</v>
      </c>
      <c r="G25" s="277"/>
      <c r="H25" s="276">
        <v>72690</v>
      </c>
      <c r="I25" s="277"/>
      <c r="J25" s="276">
        <v>36721</v>
      </c>
      <c r="K25" s="277"/>
      <c r="L25" s="276">
        <v>28407</v>
      </c>
      <c r="M25" s="280"/>
    </row>
    <row r="26" spans="1:14" s="267" customFormat="1" ht="15" customHeight="1" x14ac:dyDescent="0.15">
      <c r="A26" s="270" t="s">
        <v>218</v>
      </c>
      <c r="B26" s="324">
        <v>38000941</v>
      </c>
      <c r="C26" s="325"/>
      <c r="D26" s="324">
        <f t="shared" ref="D26" si="2">SUM(F26:L26,B36:L36)</f>
        <v>277430</v>
      </c>
      <c r="E26" s="326"/>
      <c r="F26" s="327">
        <v>83036</v>
      </c>
      <c r="G26" s="325"/>
      <c r="H26" s="324">
        <v>30172</v>
      </c>
      <c r="I26" s="325"/>
      <c r="J26" s="324">
        <v>39452</v>
      </c>
      <c r="K26" s="325"/>
      <c r="L26" s="324">
        <v>27139</v>
      </c>
      <c r="M26" s="328"/>
    </row>
    <row r="27" spans="1:14" s="267" customFormat="1" ht="7.5" customHeight="1" x14ac:dyDescent="0.15">
      <c r="A27" s="281"/>
      <c r="B27" s="282"/>
      <c r="C27" s="283"/>
      <c r="D27" s="282"/>
      <c r="E27" s="284"/>
      <c r="F27" s="285"/>
      <c r="G27" s="283"/>
      <c r="H27" s="282"/>
      <c r="I27" s="283"/>
      <c r="J27" s="282"/>
      <c r="K27" s="283"/>
      <c r="L27" s="282"/>
      <c r="M27" s="280"/>
      <c r="N27" s="286"/>
    </row>
    <row r="28" spans="1:14" s="267" customFormat="1" ht="15" customHeight="1" x14ac:dyDescent="0.15">
      <c r="A28" s="366" t="s">
        <v>1</v>
      </c>
      <c r="B28" s="362" t="s">
        <v>6</v>
      </c>
      <c r="C28" s="363"/>
      <c r="D28" s="362" t="s">
        <v>7</v>
      </c>
      <c r="E28" s="363"/>
      <c r="F28" s="362" t="s">
        <v>9</v>
      </c>
      <c r="G28" s="363"/>
      <c r="H28" s="362" t="s">
        <v>11</v>
      </c>
      <c r="I28" s="363"/>
      <c r="J28" s="362" t="s">
        <v>12</v>
      </c>
      <c r="K28" s="363"/>
      <c r="L28" s="362" t="s">
        <v>13</v>
      </c>
      <c r="M28" s="363"/>
    </row>
    <row r="29" spans="1:14" s="267" customFormat="1" ht="15" customHeight="1" x14ac:dyDescent="0.15">
      <c r="A29" s="367"/>
      <c r="B29" s="364"/>
      <c r="C29" s="365"/>
      <c r="D29" s="364" t="s">
        <v>8</v>
      </c>
      <c r="E29" s="365"/>
      <c r="F29" s="364" t="s">
        <v>10</v>
      </c>
      <c r="G29" s="365"/>
      <c r="H29" s="364"/>
      <c r="I29" s="365"/>
      <c r="J29" s="364"/>
      <c r="K29" s="365"/>
      <c r="L29" s="364"/>
      <c r="M29" s="365"/>
    </row>
    <row r="30" spans="1:14" s="267" customFormat="1" ht="10.5" customHeight="1" x14ac:dyDescent="0.15">
      <c r="A30" s="270"/>
      <c r="B30" s="271" t="s">
        <v>107</v>
      </c>
      <c r="C30" s="272"/>
      <c r="D30" s="271" t="s">
        <v>107</v>
      </c>
      <c r="E30" s="287"/>
      <c r="F30" s="272" t="s">
        <v>107</v>
      </c>
      <c r="G30" s="272"/>
      <c r="H30" s="271" t="s">
        <v>107</v>
      </c>
      <c r="I30" s="274"/>
      <c r="J30" s="271" t="s">
        <v>107</v>
      </c>
      <c r="K30" s="274"/>
      <c r="L30" s="271" t="s">
        <v>107</v>
      </c>
      <c r="M30" s="275"/>
    </row>
    <row r="31" spans="1:14" s="267" customFormat="1" ht="15" customHeight="1" x14ac:dyDescent="0.15">
      <c r="A31" s="270" t="s">
        <v>228</v>
      </c>
      <c r="B31" s="276">
        <v>13012</v>
      </c>
      <c r="C31" s="277"/>
      <c r="D31" s="276">
        <v>59867</v>
      </c>
      <c r="E31" s="277"/>
      <c r="F31" s="276">
        <v>3349</v>
      </c>
      <c r="G31" s="277"/>
      <c r="H31" s="276">
        <v>3894</v>
      </c>
      <c r="I31" s="277"/>
      <c r="J31" s="276">
        <v>3426</v>
      </c>
      <c r="K31" s="277"/>
      <c r="L31" s="276">
        <v>4369</v>
      </c>
      <c r="M31" s="280"/>
    </row>
    <row r="32" spans="1:14" s="267" customFormat="1" ht="15" customHeight="1" x14ac:dyDescent="0.15">
      <c r="A32" s="270" t="s">
        <v>130</v>
      </c>
      <c r="B32" s="276">
        <v>8159</v>
      </c>
      <c r="C32" s="277"/>
      <c r="D32" s="276">
        <v>9847</v>
      </c>
      <c r="E32" s="277"/>
      <c r="F32" s="276">
        <v>3044</v>
      </c>
      <c r="G32" s="277"/>
      <c r="H32" s="276">
        <v>1670</v>
      </c>
      <c r="I32" s="277"/>
      <c r="J32" s="276">
        <v>1238</v>
      </c>
      <c r="K32" s="277"/>
      <c r="L32" s="276">
        <v>572</v>
      </c>
      <c r="M32" s="280"/>
    </row>
    <row r="33" spans="1:14" s="267" customFormat="1" ht="15" customHeight="1" x14ac:dyDescent="0.15">
      <c r="A33" s="270" t="s">
        <v>139</v>
      </c>
      <c r="B33" s="276">
        <v>8226</v>
      </c>
      <c r="C33" s="277"/>
      <c r="D33" s="276">
        <v>16971</v>
      </c>
      <c r="E33" s="277"/>
      <c r="F33" s="276">
        <v>1224</v>
      </c>
      <c r="G33" s="277"/>
      <c r="H33" s="276">
        <v>711</v>
      </c>
      <c r="I33" s="277"/>
      <c r="J33" s="276">
        <v>635</v>
      </c>
      <c r="K33" s="277"/>
      <c r="L33" s="276">
        <v>704</v>
      </c>
      <c r="M33" s="280"/>
    </row>
    <row r="34" spans="1:14" s="267" customFormat="1" ht="15" customHeight="1" x14ac:dyDescent="0.15">
      <c r="A34" s="270" t="s">
        <v>196</v>
      </c>
      <c r="B34" s="276">
        <v>10938</v>
      </c>
      <c r="C34" s="277"/>
      <c r="D34" s="276">
        <v>42907</v>
      </c>
      <c r="E34" s="277"/>
      <c r="F34" s="276">
        <v>1949</v>
      </c>
      <c r="G34" s="277"/>
      <c r="H34" s="276">
        <v>3320</v>
      </c>
      <c r="I34" s="277"/>
      <c r="J34" s="276">
        <v>2655</v>
      </c>
      <c r="K34" s="277"/>
      <c r="L34" s="276">
        <v>2046</v>
      </c>
      <c r="M34" s="280"/>
    </row>
    <row r="35" spans="1:14" s="267" customFormat="1" ht="15" customHeight="1" x14ac:dyDescent="0.15">
      <c r="A35" s="270" t="s">
        <v>208</v>
      </c>
      <c r="B35" s="276">
        <v>11762</v>
      </c>
      <c r="C35" s="277"/>
      <c r="D35" s="276">
        <v>63869</v>
      </c>
      <c r="E35" s="277"/>
      <c r="F35" s="276">
        <v>2854</v>
      </c>
      <c r="G35" s="277"/>
      <c r="H35" s="276">
        <v>3444</v>
      </c>
      <c r="I35" s="277"/>
      <c r="J35" s="276">
        <v>2461</v>
      </c>
      <c r="K35" s="277"/>
      <c r="L35" s="276">
        <v>2444</v>
      </c>
      <c r="M35" s="280"/>
    </row>
    <row r="36" spans="1:14" s="267" customFormat="1" ht="15" customHeight="1" x14ac:dyDescent="0.15">
      <c r="A36" s="270" t="s">
        <v>219</v>
      </c>
      <c r="B36" s="324">
        <v>12313</v>
      </c>
      <c r="C36" s="325"/>
      <c r="D36" s="324">
        <v>73124</v>
      </c>
      <c r="E36" s="325"/>
      <c r="F36" s="324">
        <v>3226</v>
      </c>
      <c r="G36" s="325"/>
      <c r="H36" s="324">
        <v>3647</v>
      </c>
      <c r="I36" s="325"/>
      <c r="J36" s="324">
        <v>2790</v>
      </c>
      <c r="K36" s="325"/>
      <c r="L36" s="324">
        <v>2531</v>
      </c>
      <c r="M36" s="280"/>
    </row>
    <row r="37" spans="1:14" s="267" customFormat="1" ht="7.5" customHeight="1" x14ac:dyDescent="0.15">
      <c r="A37" s="288"/>
      <c r="B37" s="289"/>
      <c r="C37" s="290"/>
      <c r="D37" s="289"/>
      <c r="E37" s="290"/>
      <c r="F37" s="289"/>
      <c r="G37" s="290"/>
      <c r="H37" s="289"/>
      <c r="I37" s="290"/>
      <c r="J37" s="289"/>
      <c r="K37" s="290"/>
      <c r="L37" s="289"/>
      <c r="M37" s="291"/>
    </row>
    <row r="38" spans="1:14" s="267" customFormat="1" ht="13.5" customHeight="1" x14ac:dyDescent="0.15">
      <c r="A38" s="294" t="s">
        <v>245</v>
      </c>
      <c r="B38" s="295"/>
      <c r="C38" s="294"/>
      <c r="D38" s="295"/>
      <c r="E38" s="294"/>
      <c r="F38" s="295"/>
      <c r="G38" s="294"/>
      <c r="H38" s="295"/>
      <c r="I38" s="294"/>
      <c r="J38" s="295"/>
      <c r="K38" s="292"/>
      <c r="L38" s="292"/>
      <c r="M38" s="292"/>
    </row>
    <row r="39" spans="1:14" s="267" customFormat="1" ht="13.5" customHeight="1" x14ac:dyDescent="0.15">
      <c r="A39" s="294" t="s">
        <v>246</v>
      </c>
      <c r="B39" s="295"/>
      <c r="C39" s="294"/>
      <c r="D39" s="295"/>
      <c r="E39" s="294"/>
      <c r="F39" s="295"/>
      <c r="G39" s="294"/>
      <c r="H39" s="295"/>
      <c r="I39" s="294"/>
      <c r="J39" s="295"/>
      <c r="K39" s="292"/>
      <c r="L39" s="292"/>
      <c r="M39" s="292"/>
    </row>
    <row r="40" spans="1:14" s="267" customFormat="1" ht="13.5" customHeight="1" x14ac:dyDescent="0.15">
      <c r="A40" s="294" t="s">
        <v>247</v>
      </c>
      <c r="B40" s="295"/>
      <c r="C40" s="294"/>
      <c r="D40" s="295"/>
      <c r="E40" s="294"/>
      <c r="F40" s="295"/>
      <c r="G40" s="294"/>
      <c r="H40" s="295"/>
      <c r="I40" s="294"/>
      <c r="J40" s="295"/>
      <c r="K40" s="294"/>
      <c r="L40" s="294"/>
      <c r="M40" s="294"/>
      <c r="N40" s="293"/>
    </row>
    <row r="41" spans="1:14" s="267" customFormat="1" ht="13.5" customHeight="1" x14ac:dyDescent="0.15">
      <c r="A41" s="294" t="s">
        <v>248</v>
      </c>
      <c r="B41" s="286"/>
      <c r="D41" s="286"/>
      <c r="F41" s="286"/>
      <c r="H41" s="286"/>
      <c r="J41" s="286"/>
      <c r="N41" s="293"/>
    </row>
    <row r="42" spans="1:14" s="267" customFormat="1" ht="13.5" customHeight="1" x14ac:dyDescent="0.15">
      <c r="A42" s="294" t="s">
        <v>249</v>
      </c>
      <c r="B42" s="286"/>
      <c r="D42" s="286"/>
      <c r="F42" s="286"/>
      <c r="H42" s="286"/>
      <c r="J42" s="286"/>
      <c r="N42" s="293"/>
    </row>
    <row r="43" spans="1:14" s="267" customFormat="1" ht="13.5" customHeight="1" x14ac:dyDescent="0.15">
      <c r="A43" s="294" t="s">
        <v>250</v>
      </c>
      <c r="B43" s="286"/>
      <c r="D43" s="286"/>
      <c r="F43" s="286"/>
      <c r="H43" s="286"/>
      <c r="J43" s="286"/>
      <c r="N43" s="293"/>
    </row>
    <row r="44" spans="1:14" s="267" customFormat="1" ht="13.5" customHeight="1" x14ac:dyDescent="0.15">
      <c r="A44" s="294" t="s">
        <v>251</v>
      </c>
      <c r="B44" s="286"/>
      <c r="D44" s="286"/>
      <c r="F44" s="286"/>
      <c r="H44" s="286"/>
      <c r="J44" s="286"/>
      <c r="N44" s="293"/>
    </row>
    <row r="45" spans="1:14" ht="13.5" customHeight="1" x14ac:dyDescent="0.15">
      <c r="A45" s="207" t="s">
        <v>252</v>
      </c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</row>
    <row r="46" spans="1:14" x14ac:dyDescent="0.15">
      <c r="A46" s="207" t="s">
        <v>253</v>
      </c>
      <c r="B46" s="207"/>
      <c r="C46" s="207"/>
      <c r="D46" s="207"/>
      <c r="E46" s="207"/>
      <c r="F46" s="207"/>
      <c r="G46" s="207"/>
      <c r="H46" s="207"/>
      <c r="I46" s="207"/>
      <c r="J46" s="207"/>
      <c r="K46" s="298"/>
      <c r="L46" s="298"/>
      <c r="M46" s="298"/>
    </row>
    <row r="47" spans="1:14" x14ac:dyDescent="0.15">
      <c r="A47" s="207"/>
    </row>
  </sheetData>
  <sheetProtection algorithmName="SHA-512" hashValue="Vf/6LF2CTQjh8ehwH6JW6opDltxk4sI8IJxzgwah4cTTx/y+g2A8JyaVDG4uUWqU700ktyjfvaSojMxV3SFiaQ==" saltValue="B6O+ARlue1NH5/XyB6d01Q==" spinCount="100000" sheet="1" objects="1" scenarios="1"/>
  <mergeCells count="30">
    <mergeCell ref="A1:J1"/>
    <mergeCell ref="D5:E5"/>
    <mergeCell ref="D28:E28"/>
    <mergeCell ref="F28:G28"/>
    <mergeCell ref="B19:C19"/>
    <mergeCell ref="D19:E19"/>
    <mergeCell ref="F19:G19"/>
    <mergeCell ref="F18:G18"/>
    <mergeCell ref="A15:L15"/>
    <mergeCell ref="A18:A19"/>
    <mergeCell ref="H18:I19"/>
    <mergeCell ref="J18:K19"/>
    <mergeCell ref="L18:M19"/>
    <mergeCell ref="B18:E18"/>
    <mergeCell ref="A17:L17"/>
    <mergeCell ref="H4:I5"/>
    <mergeCell ref="J4:K5"/>
    <mergeCell ref="L4:M5"/>
    <mergeCell ref="A3:L3"/>
    <mergeCell ref="B5:C5"/>
    <mergeCell ref="A4:A5"/>
    <mergeCell ref="F4:G5"/>
    <mergeCell ref="B4:E4"/>
    <mergeCell ref="L28:M29"/>
    <mergeCell ref="A28:A29"/>
    <mergeCell ref="B28:C29"/>
    <mergeCell ref="H28:I29"/>
    <mergeCell ref="J28:K29"/>
    <mergeCell ref="D29:E29"/>
    <mergeCell ref="F29:G29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4"/>
  <sheetViews>
    <sheetView showGridLines="0" zoomScale="110" zoomScaleNormal="110" zoomScaleSheetLayoutView="100" workbookViewId="0">
      <selection activeCell="A3" sqref="A3:L3"/>
    </sheetView>
  </sheetViews>
  <sheetFormatPr defaultColWidth="9" defaultRowHeight="13.5" x14ac:dyDescent="0.15"/>
  <cols>
    <col min="1" max="1" width="12.125" style="36" customWidth="1"/>
    <col min="2" max="2" width="11.875" style="38" customWidth="1"/>
    <col min="3" max="3" width="0.875" style="36" customWidth="1"/>
    <col min="4" max="4" width="11.875" style="38" customWidth="1"/>
    <col min="5" max="5" width="0.875" style="36" customWidth="1"/>
    <col min="6" max="6" width="11.875" style="38" customWidth="1"/>
    <col min="7" max="7" width="0.875" style="36" customWidth="1"/>
    <col min="8" max="8" width="11.875" style="38" customWidth="1"/>
    <col min="9" max="9" width="0.875" style="36" customWidth="1"/>
    <col min="10" max="10" width="11.875" style="38" customWidth="1"/>
    <col min="11" max="11" width="0.875" style="36" customWidth="1"/>
    <col min="12" max="12" width="11.875" style="38" customWidth="1"/>
    <col min="13" max="13" width="0.875" style="36" customWidth="1"/>
    <col min="14" max="16384" width="9" style="36"/>
  </cols>
  <sheetData>
    <row r="1" spans="1:14" ht="23.1" customHeight="1" x14ac:dyDescent="0.15">
      <c r="A1" s="388" t="s">
        <v>189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104"/>
    </row>
    <row r="2" spans="1:14" ht="23.1" customHeight="1" x14ac:dyDescent="0.15">
      <c r="A2" s="104"/>
      <c r="B2" s="105"/>
      <c r="C2" s="104"/>
      <c r="D2" s="105"/>
      <c r="E2" s="104"/>
      <c r="F2" s="105"/>
      <c r="G2" s="104"/>
      <c r="H2" s="105"/>
      <c r="I2" s="104"/>
      <c r="J2" s="105"/>
      <c r="K2" s="104"/>
      <c r="L2" s="105"/>
      <c r="M2" s="104"/>
    </row>
    <row r="3" spans="1:14" ht="23.1" customHeight="1" x14ac:dyDescent="0.15">
      <c r="A3" s="389" t="s">
        <v>126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104"/>
    </row>
    <row r="4" spans="1:14" s="71" customFormat="1" ht="17.100000000000001" customHeight="1" x14ac:dyDescent="0.15">
      <c r="A4" s="397" t="s">
        <v>115</v>
      </c>
      <c r="B4" s="404" t="s">
        <v>105</v>
      </c>
      <c r="C4" s="405"/>
      <c r="D4" s="405"/>
      <c r="E4" s="406"/>
      <c r="F4" s="391" t="s">
        <v>91</v>
      </c>
      <c r="G4" s="392"/>
      <c r="H4" s="391" t="s">
        <v>7</v>
      </c>
      <c r="I4" s="392"/>
      <c r="J4" s="391" t="s">
        <v>92</v>
      </c>
      <c r="K4" s="392"/>
      <c r="L4" s="391" t="s">
        <v>93</v>
      </c>
      <c r="M4" s="392"/>
    </row>
    <row r="5" spans="1:14" s="71" customFormat="1" ht="17.100000000000001" customHeight="1" x14ac:dyDescent="0.15">
      <c r="A5" s="398"/>
      <c r="B5" s="393" t="s">
        <v>106</v>
      </c>
      <c r="C5" s="394"/>
      <c r="D5" s="393" t="s">
        <v>103</v>
      </c>
      <c r="E5" s="403"/>
      <c r="F5" s="393"/>
      <c r="G5" s="394"/>
      <c r="H5" s="393" t="s">
        <v>8</v>
      </c>
      <c r="I5" s="394"/>
      <c r="J5" s="393"/>
      <c r="K5" s="394"/>
      <c r="L5" s="393"/>
      <c r="M5" s="394"/>
    </row>
    <row r="6" spans="1:14" s="71" customFormat="1" ht="17.100000000000001" customHeight="1" x14ac:dyDescent="0.15">
      <c r="A6" s="106"/>
      <c r="B6" s="94" t="s">
        <v>108</v>
      </c>
      <c r="C6" s="93"/>
      <c r="D6" s="94" t="s">
        <v>109</v>
      </c>
      <c r="E6" s="107"/>
      <c r="F6" s="92" t="s">
        <v>109</v>
      </c>
      <c r="G6" s="92"/>
      <c r="H6" s="94" t="s">
        <v>109</v>
      </c>
      <c r="I6" s="92"/>
      <c r="J6" s="94" t="s">
        <v>109</v>
      </c>
      <c r="K6" s="92"/>
      <c r="L6" s="94" t="s">
        <v>109</v>
      </c>
      <c r="M6" s="108"/>
    </row>
    <row r="7" spans="1:14" s="71" customFormat="1" ht="17.100000000000001" customHeight="1" x14ac:dyDescent="0.15">
      <c r="A7" s="255" t="s">
        <v>220</v>
      </c>
      <c r="B7" s="16">
        <v>21863040</v>
      </c>
      <c r="C7" s="17"/>
      <c r="D7" s="16">
        <f>SUM(F7:L7,B16:D16)</f>
        <v>135217</v>
      </c>
      <c r="E7" s="96"/>
      <c r="F7" s="95">
        <v>39517</v>
      </c>
      <c r="G7" s="95"/>
      <c r="H7" s="16">
        <v>4266</v>
      </c>
      <c r="I7" s="95"/>
      <c r="J7" s="16">
        <v>22933</v>
      </c>
      <c r="K7" s="95"/>
      <c r="L7" s="16">
        <v>55111</v>
      </c>
      <c r="M7" s="83"/>
    </row>
    <row r="8" spans="1:14" s="71" customFormat="1" ht="17.100000000000001" customHeight="1" x14ac:dyDescent="0.15">
      <c r="A8" s="255" t="s">
        <v>199</v>
      </c>
      <c r="B8" s="16">
        <v>22670780</v>
      </c>
      <c r="C8" s="17"/>
      <c r="D8" s="16">
        <f>SUM(F8:L8,B17:D17)</f>
        <v>152243</v>
      </c>
      <c r="E8" s="96"/>
      <c r="F8" s="95">
        <v>41970</v>
      </c>
      <c r="G8" s="95"/>
      <c r="H8" s="16">
        <v>9389</v>
      </c>
      <c r="I8" s="95"/>
      <c r="J8" s="16">
        <v>24504</v>
      </c>
      <c r="K8" s="95"/>
      <c r="L8" s="16">
        <v>63066</v>
      </c>
      <c r="M8" s="83"/>
    </row>
    <row r="9" spans="1:14" s="71" customFormat="1" ht="17.100000000000001" customHeight="1" x14ac:dyDescent="0.15">
      <c r="A9" s="255" t="s">
        <v>200</v>
      </c>
      <c r="B9" s="16">
        <v>27597590</v>
      </c>
      <c r="C9" s="17"/>
      <c r="D9" s="16">
        <f>SUM(F9:L9,B18:D18)</f>
        <v>169500</v>
      </c>
      <c r="E9" s="96"/>
      <c r="F9" s="95">
        <v>59128</v>
      </c>
      <c r="G9" s="95"/>
      <c r="H9" s="16">
        <v>13836</v>
      </c>
      <c r="I9" s="95"/>
      <c r="J9" s="16">
        <v>21543</v>
      </c>
      <c r="K9" s="95"/>
      <c r="L9" s="16">
        <v>64147</v>
      </c>
      <c r="M9" s="83"/>
    </row>
    <row r="10" spans="1:14" s="71" customFormat="1" ht="17.100000000000001" customHeight="1" x14ac:dyDescent="0.15">
      <c r="A10" s="255" t="s">
        <v>209</v>
      </c>
      <c r="B10" s="16">
        <v>29210130</v>
      </c>
      <c r="C10" s="17"/>
      <c r="D10" s="16">
        <f>SUM(F10:L10,B19:D19)</f>
        <v>178671</v>
      </c>
      <c r="E10" s="96"/>
      <c r="F10" s="95">
        <v>68216</v>
      </c>
      <c r="G10" s="95"/>
      <c r="H10" s="16">
        <v>19687</v>
      </c>
      <c r="I10" s="95"/>
      <c r="J10" s="16">
        <v>18591</v>
      </c>
      <c r="K10" s="95"/>
      <c r="L10" s="16">
        <v>64723</v>
      </c>
      <c r="M10" s="83"/>
    </row>
    <row r="11" spans="1:14" s="71" customFormat="1" ht="17.100000000000001" customHeight="1" x14ac:dyDescent="0.15">
      <c r="A11" s="255" t="s">
        <v>221</v>
      </c>
      <c r="B11" s="217">
        <v>29620464</v>
      </c>
      <c r="C11" s="228"/>
      <c r="D11" s="217">
        <f>SUM(F11:L11,B20:D20)</f>
        <v>176825</v>
      </c>
      <c r="E11" s="229"/>
      <c r="F11" s="218">
        <v>69681</v>
      </c>
      <c r="G11" s="218"/>
      <c r="H11" s="217">
        <v>21820</v>
      </c>
      <c r="I11" s="218"/>
      <c r="J11" s="217">
        <v>19506</v>
      </c>
      <c r="K11" s="218"/>
      <c r="L11" s="217">
        <v>59157</v>
      </c>
      <c r="M11" s="83"/>
    </row>
    <row r="12" spans="1:14" s="71" customFormat="1" ht="7.5" customHeight="1" x14ac:dyDescent="0.15">
      <c r="A12" s="109"/>
      <c r="B12" s="81"/>
      <c r="C12" s="84"/>
      <c r="D12" s="81"/>
      <c r="E12" s="110"/>
      <c r="F12" s="87"/>
      <c r="G12" s="87"/>
      <c r="H12" s="86"/>
      <c r="I12" s="87"/>
      <c r="J12" s="86"/>
      <c r="K12" s="87"/>
      <c r="L12" s="86"/>
      <c r="M12" s="88"/>
      <c r="N12" s="72"/>
    </row>
    <row r="13" spans="1:14" s="71" customFormat="1" ht="15" customHeight="1" x14ac:dyDescent="0.15">
      <c r="A13" s="397" t="s">
        <v>115</v>
      </c>
      <c r="B13" s="391" t="s">
        <v>94</v>
      </c>
      <c r="C13" s="392"/>
      <c r="D13" s="399" t="s">
        <v>95</v>
      </c>
      <c r="E13" s="400"/>
      <c r="F13" s="399"/>
      <c r="G13" s="395"/>
      <c r="H13" s="395"/>
      <c r="I13" s="395"/>
      <c r="J13" s="395"/>
      <c r="K13" s="395"/>
      <c r="L13" s="395"/>
      <c r="M13" s="395"/>
    </row>
    <row r="14" spans="1:14" s="71" customFormat="1" ht="15.75" customHeight="1" x14ac:dyDescent="0.15">
      <c r="A14" s="398"/>
      <c r="B14" s="393"/>
      <c r="C14" s="394"/>
      <c r="D14" s="401"/>
      <c r="E14" s="402"/>
      <c r="F14" s="407"/>
      <c r="G14" s="396"/>
      <c r="H14" s="396"/>
      <c r="I14" s="396"/>
      <c r="J14" s="396"/>
      <c r="K14" s="396"/>
      <c r="L14" s="396"/>
      <c r="M14" s="396"/>
    </row>
    <row r="15" spans="1:14" s="71" customFormat="1" ht="17.100000000000001" customHeight="1" x14ac:dyDescent="0.15">
      <c r="A15" s="106"/>
      <c r="B15" s="94" t="s">
        <v>109</v>
      </c>
      <c r="C15" s="92"/>
      <c r="D15" s="94" t="s">
        <v>109</v>
      </c>
      <c r="E15" s="108"/>
      <c r="F15" s="258"/>
      <c r="G15" s="257"/>
      <c r="H15" s="257"/>
      <c r="I15" s="257"/>
      <c r="J15" s="257"/>
      <c r="K15" s="257"/>
      <c r="L15" s="257"/>
      <c r="M15" s="257"/>
    </row>
    <row r="16" spans="1:14" s="71" customFormat="1" ht="16.5" customHeight="1" x14ac:dyDescent="0.15">
      <c r="A16" s="255" t="s">
        <v>220</v>
      </c>
      <c r="B16" s="16">
        <v>5069</v>
      </c>
      <c r="C16" s="95"/>
      <c r="D16" s="16">
        <v>8321</v>
      </c>
      <c r="E16" s="111"/>
      <c r="F16" s="112"/>
      <c r="G16" s="113"/>
      <c r="H16" s="112"/>
      <c r="I16" s="113"/>
      <c r="J16" s="112"/>
      <c r="K16" s="113"/>
      <c r="L16" s="112"/>
      <c r="M16" s="113"/>
    </row>
    <row r="17" spans="1:17" s="71" customFormat="1" ht="16.5" customHeight="1" x14ac:dyDescent="0.15">
      <c r="A17" s="255" t="s">
        <v>199</v>
      </c>
      <c r="B17" s="16">
        <v>4416</v>
      </c>
      <c r="C17" s="95"/>
      <c r="D17" s="16">
        <v>8898</v>
      </c>
      <c r="E17" s="111"/>
      <c r="F17" s="112"/>
      <c r="G17" s="113"/>
      <c r="H17" s="112"/>
      <c r="I17" s="113"/>
      <c r="J17" s="112"/>
      <c r="K17" s="113"/>
      <c r="L17" s="112"/>
      <c r="M17" s="113"/>
    </row>
    <row r="18" spans="1:17" s="71" customFormat="1" ht="16.5" customHeight="1" x14ac:dyDescent="0.15">
      <c r="A18" s="255" t="s">
        <v>200</v>
      </c>
      <c r="B18" s="16">
        <v>3673</v>
      </c>
      <c r="C18" s="95"/>
      <c r="D18" s="16">
        <v>7173</v>
      </c>
      <c r="E18" s="111"/>
      <c r="F18" s="112"/>
      <c r="G18" s="113"/>
      <c r="H18" s="112"/>
      <c r="I18" s="113"/>
      <c r="J18" s="112"/>
      <c r="K18" s="113"/>
      <c r="L18" s="112"/>
      <c r="M18" s="113"/>
    </row>
    <row r="19" spans="1:17" s="71" customFormat="1" ht="16.5" customHeight="1" x14ac:dyDescent="0.15">
      <c r="A19" s="255" t="s">
        <v>209</v>
      </c>
      <c r="B19" s="16">
        <v>2433</v>
      </c>
      <c r="C19" s="95"/>
      <c r="D19" s="16">
        <v>5021</v>
      </c>
      <c r="E19" s="111"/>
      <c r="F19" s="112"/>
      <c r="G19" s="113"/>
      <c r="H19" s="112"/>
      <c r="I19" s="113"/>
      <c r="J19" s="112"/>
      <c r="K19" s="113"/>
      <c r="L19" s="112"/>
      <c r="M19" s="113"/>
    </row>
    <row r="20" spans="1:17" s="71" customFormat="1" ht="16.5" customHeight="1" x14ac:dyDescent="0.15">
      <c r="A20" s="255" t="s">
        <v>221</v>
      </c>
      <c r="B20" s="217">
        <v>2085</v>
      </c>
      <c r="C20" s="218"/>
      <c r="D20" s="217">
        <v>4576</v>
      </c>
      <c r="E20" s="111"/>
      <c r="F20" s="112"/>
      <c r="G20" s="113"/>
      <c r="H20" s="112"/>
      <c r="I20" s="113"/>
      <c r="J20" s="112"/>
      <c r="K20" s="113"/>
      <c r="L20" s="112"/>
      <c r="M20" s="113"/>
    </row>
    <row r="21" spans="1:17" s="71" customFormat="1" ht="7.5" customHeight="1" x14ac:dyDescent="0.15">
      <c r="A21" s="256"/>
      <c r="B21" s="115"/>
      <c r="C21" s="116"/>
      <c r="D21" s="115"/>
      <c r="E21" s="116"/>
      <c r="F21" s="112"/>
      <c r="G21" s="113"/>
      <c r="H21" s="112"/>
      <c r="I21" s="113"/>
      <c r="J21" s="112"/>
      <c r="K21" s="113"/>
      <c r="L21" s="112"/>
      <c r="M21" s="113"/>
    </row>
    <row r="22" spans="1:17" ht="23.1" customHeight="1" x14ac:dyDescent="0.15">
      <c r="Q22" s="247"/>
    </row>
    <row r="23" spans="1:17" ht="23.1" customHeight="1" x14ac:dyDescent="0.15">
      <c r="A23" s="388" t="s">
        <v>178</v>
      </c>
      <c r="B23" s="388"/>
      <c r="C23" s="388"/>
      <c r="D23" s="388"/>
      <c r="E23" s="388"/>
      <c r="F23" s="388"/>
      <c r="G23" s="388"/>
      <c r="H23" s="388"/>
      <c r="I23" s="388"/>
      <c r="J23" s="388"/>
      <c r="K23" s="388"/>
      <c r="L23" s="388"/>
      <c r="M23" s="104"/>
    </row>
    <row r="24" spans="1:17" ht="23.1" customHeight="1" x14ac:dyDescent="0.15">
      <c r="A24" s="104"/>
      <c r="B24" s="105"/>
      <c r="C24" s="104"/>
      <c r="D24" s="105"/>
      <c r="E24" s="104"/>
      <c r="F24" s="105"/>
      <c r="G24" s="104"/>
      <c r="H24" s="105"/>
      <c r="I24" s="104"/>
      <c r="J24" s="105"/>
      <c r="K24" s="104"/>
      <c r="L24" s="105"/>
      <c r="M24" s="104"/>
    </row>
    <row r="25" spans="1:17" ht="23.1" customHeight="1" x14ac:dyDescent="0.15">
      <c r="A25" s="389" t="s">
        <v>186</v>
      </c>
      <c r="B25" s="389"/>
      <c r="C25" s="389"/>
      <c r="D25" s="389"/>
      <c r="E25" s="389"/>
      <c r="F25" s="389"/>
      <c r="G25" s="389"/>
      <c r="H25" s="389"/>
      <c r="I25" s="389"/>
      <c r="J25" s="389"/>
      <c r="K25" s="389"/>
      <c r="L25" s="390"/>
      <c r="M25" s="104"/>
    </row>
    <row r="26" spans="1:17" s="71" customFormat="1" ht="17.100000000000001" customHeight="1" x14ac:dyDescent="0.15">
      <c r="A26" s="397" t="s">
        <v>115</v>
      </c>
      <c r="B26" s="404" t="s">
        <v>105</v>
      </c>
      <c r="C26" s="405"/>
      <c r="D26" s="405"/>
      <c r="E26" s="406"/>
      <c r="F26" s="420" t="s">
        <v>177</v>
      </c>
      <c r="G26" s="421"/>
      <c r="H26" s="391" t="s">
        <v>7</v>
      </c>
      <c r="I26" s="392"/>
      <c r="J26" s="391" t="s">
        <v>176</v>
      </c>
      <c r="K26" s="392"/>
      <c r="L26" s="391" t="s">
        <v>175</v>
      </c>
      <c r="M26" s="392"/>
    </row>
    <row r="27" spans="1:17" s="71" customFormat="1" ht="17.100000000000001" customHeight="1" x14ac:dyDescent="0.15">
      <c r="A27" s="398"/>
      <c r="B27" s="393" t="s">
        <v>106</v>
      </c>
      <c r="C27" s="394"/>
      <c r="D27" s="393" t="s">
        <v>103</v>
      </c>
      <c r="E27" s="403"/>
      <c r="F27" s="422"/>
      <c r="G27" s="423"/>
      <c r="H27" s="393"/>
      <c r="I27" s="394"/>
      <c r="J27" s="393"/>
      <c r="K27" s="394"/>
      <c r="L27" s="393"/>
      <c r="M27" s="394"/>
    </row>
    <row r="28" spans="1:17" s="71" customFormat="1" ht="17.100000000000001" customHeight="1" x14ac:dyDescent="0.15">
      <c r="A28" s="106"/>
      <c r="B28" s="221" t="s">
        <v>108</v>
      </c>
      <c r="C28" s="230"/>
      <c r="D28" s="221" t="s">
        <v>109</v>
      </c>
      <c r="E28" s="231"/>
      <c r="F28" s="222" t="s">
        <v>109</v>
      </c>
      <c r="G28" s="230"/>
      <c r="H28" s="222" t="s">
        <v>109</v>
      </c>
      <c r="I28" s="222"/>
      <c r="J28" s="221" t="s">
        <v>109</v>
      </c>
      <c r="K28" s="222"/>
      <c r="L28" s="221" t="s">
        <v>109</v>
      </c>
      <c r="M28" s="93"/>
    </row>
    <row r="29" spans="1:17" s="71" customFormat="1" ht="16.899999999999999" customHeight="1" x14ac:dyDescent="0.15">
      <c r="A29" s="255" t="s">
        <v>220</v>
      </c>
      <c r="B29" s="217">
        <v>2723850</v>
      </c>
      <c r="C29" s="228"/>
      <c r="D29" s="217">
        <f>SUM(F29,H29,J29,L29,B38,D38,F38,H38)</f>
        <v>28090</v>
      </c>
      <c r="E29" s="229"/>
      <c r="F29" s="218">
        <v>15963</v>
      </c>
      <c r="G29" s="228"/>
      <c r="H29" s="218">
        <v>2340</v>
      </c>
      <c r="I29" s="218"/>
      <c r="J29" s="217">
        <v>922</v>
      </c>
      <c r="K29" s="218"/>
      <c r="L29" s="217">
        <v>4124</v>
      </c>
      <c r="M29" s="17"/>
    </row>
    <row r="30" spans="1:17" s="71" customFormat="1" ht="16.5" customHeight="1" x14ac:dyDescent="0.15">
      <c r="A30" s="255" t="s">
        <v>201</v>
      </c>
      <c r="B30" s="217">
        <v>3667100</v>
      </c>
      <c r="C30" s="228"/>
      <c r="D30" s="217">
        <f>SUM(F30,H30,J30,L30,B39,D39,F39,H39)</f>
        <v>39820</v>
      </c>
      <c r="E30" s="229"/>
      <c r="F30" s="218">
        <v>20384</v>
      </c>
      <c r="G30" s="228"/>
      <c r="H30" s="218">
        <v>4254</v>
      </c>
      <c r="I30" s="218"/>
      <c r="J30" s="217">
        <v>1227</v>
      </c>
      <c r="K30" s="218"/>
      <c r="L30" s="217">
        <v>2909</v>
      </c>
      <c r="M30" s="17"/>
    </row>
    <row r="31" spans="1:17" s="71" customFormat="1" ht="16.5" customHeight="1" x14ac:dyDescent="0.15">
      <c r="A31" s="255" t="s">
        <v>200</v>
      </c>
      <c r="B31" s="217">
        <v>3666350</v>
      </c>
      <c r="C31" s="228"/>
      <c r="D31" s="217">
        <f>SUM(F31,H31,J31,L31,B40,D40,F40,H40)</f>
        <v>40623</v>
      </c>
      <c r="E31" s="229"/>
      <c r="F31" s="218">
        <v>18568</v>
      </c>
      <c r="G31" s="228"/>
      <c r="H31" s="218">
        <v>5214</v>
      </c>
      <c r="I31" s="218"/>
      <c r="J31" s="217">
        <v>1455</v>
      </c>
      <c r="K31" s="218"/>
      <c r="L31" s="217">
        <v>3666</v>
      </c>
      <c r="M31" s="17"/>
    </row>
    <row r="32" spans="1:17" s="71" customFormat="1" ht="16.5" customHeight="1" x14ac:dyDescent="0.15">
      <c r="A32" s="255" t="s">
        <v>209</v>
      </c>
      <c r="B32" s="217">
        <v>4317600</v>
      </c>
      <c r="C32" s="228"/>
      <c r="D32" s="217">
        <f>SUM(F32,H32,J32,L32,B41,D41,F41,H41)</f>
        <v>45679</v>
      </c>
      <c r="E32" s="229"/>
      <c r="F32" s="218">
        <v>22080</v>
      </c>
      <c r="G32" s="228"/>
      <c r="H32" s="218">
        <v>6759</v>
      </c>
      <c r="I32" s="218"/>
      <c r="J32" s="217">
        <v>1620</v>
      </c>
      <c r="K32" s="218"/>
      <c r="L32" s="217">
        <v>3507</v>
      </c>
      <c r="M32" s="17"/>
    </row>
    <row r="33" spans="1:13" s="71" customFormat="1" ht="16.5" customHeight="1" x14ac:dyDescent="0.15">
      <c r="A33" s="255" t="s">
        <v>221</v>
      </c>
      <c r="B33" s="217">
        <v>4287900</v>
      </c>
      <c r="C33" s="228"/>
      <c r="D33" s="217">
        <f>SUM(F33,H33,J33,L33,B42,D42,F42,H42)</f>
        <v>45355</v>
      </c>
      <c r="E33" s="229"/>
      <c r="F33" s="218">
        <v>22152</v>
      </c>
      <c r="G33" s="228"/>
      <c r="H33" s="218">
        <v>6820</v>
      </c>
      <c r="I33" s="218"/>
      <c r="J33" s="217">
        <v>1932</v>
      </c>
      <c r="K33" s="218"/>
      <c r="L33" s="217">
        <v>3391</v>
      </c>
      <c r="M33" s="313"/>
    </row>
    <row r="34" spans="1:13" s="71" customFormat="1" ht="7.5" customHeight="1" x14ac:dyDescent="0.15">
      <c r="A34" s="109"/>
      <c r="B34" s="215"/>
      <c r="C34" s="226"/>
      <c r="D34" s="215"/>
      <c r="E34" s="227"/>
      <c r="F34" s="225"/>
      <c r="G34" s="226"/>
      <c r="H34" s="225"/>
      <c r="I34" s="225"/>
      <c r="J34" s="215"/>
      <c r="K34" s="225"/>
      <c r="L34" s="215"/>
      <c r="M34" s="224"/>
    </row>
    <row r="35" spans="1:13" s="71" customFormat="1" ht="15" customHeight="1" x14ac:dyDescent="0.15">
      <c r="A35" s="397" t="s">
        <v>115</v>
      </c>
      <c r="B35" s="408" t="s">
        <v>174</v>
      </c>
      <c r="C35" s="409"/>
      <c r="D35" s="408" t="s">
        <v>173</v>
      </c>
      <c r="E35" s="409"/>
      <c r="F35" s="412" t="s">
        <v>172</v>
      </c>
      <c r="G35" s="413"/>
      <c r="H35" s="416" t="s">
        <v>171</v>
      </c>
      <c r="I35" s="417"/>
      <c r="J35" s="223"/>
      <c r="K35" s="223"/>
      <c r="L35" s="223"/>
      <c r="M35" s="82"/>
    </row>
    <row r="36" spans="1:13" s="71" customFormat="1" ht="15" customHeight="1" x14ac:dyDescent="0.15">
      <c r="A36" s="398"/>
      <c r="B36" s="410"/>
      <c r="C36" s="411"/>
      <c r="D36" s="410"/>
      <c r="E36" s="411"/>
      <c r="F36" s="414"/>
      <c r="G36" s="415"/>
      <c r="H36" s="418"/>
      <c r="I36" s="419"/>
      <c r="J36" s="211"/>
      <c r="K36" s="211"/>
      <c r="L36" s="211"/>
    </row>
    <row r="37" spans="1:13" s="71" customFormat="1" ht="17.100000000000001" customHeight="1" x14ac:dyDescent="0.15">
      <c r="A37" s="106"/>
      <c r="B37" s="221" t="s">
        <v>109</v>
      </c>
      <c r="C37" s="220"/>
      <c r="D37" s="221" t="s">
        <v>109</v>
      </c>
      <c r="E37" s="222"/>
      <c r="F37" s="221" t="s">
        <v>109</v>
      </c>
      <c r="G37" s="220"/>
      <c r="H37" s="221" t="s">
        <v>109</v>
      </c>
      <c r="I37" s="220"/>
      <c r="J37" s="211"/>
      <c r="K37" s="211"/>
      <c r="L37" s="211"/>
    </row>
    <row r="38" spans="1:13" s="71" customFormat="1" ht="17.100000000000001" customHeight="1" x14ac:dyDescent="0.15">
      <c r="A38" s="255" t="s">
        <v>220</v>
      </c>
      <c r="B38" s="217">
        <v>1001</v>
      </c>
      <c r="C38" s="219"/>
      <c r="D38" s="217">
        <v>1385</v>
      </c>
      <c r="E38" s="218"/>
      <c r="F38" s="217">
        <v>2060</v>
      </c>
      <c r="G38" s="216"/>
      <c r="H38" s="217">
        <v>295</v>
      </c>
      <c r="I38" s="216"/>
      <c r="J38" s="211"/>
      <c r="K38" s="211"/>
      <c r="L38" s="211"/>
    </row>
    <row r="39" spans="1:13" s="71" customFormat="1" ht="17.100000000000001" customHeight="1" x14ac:dyDescent="0.15">
      <c r="A39" s="255" t="s">
        <v>202</v>
      </c>
      <c r="B39" s="217">
        <v>1473</v>
      </c>
      <c r="C39" s="219"/>
      <c r="D39" s="217">
        <v>2022</v>
      </c>
      <c r="E39" s="218"/>
      <c r="F39" s="217">
        <v>4565</v>
      </c>
      <c r="G39" s="216"/>
      <c r="H39" s="217">
        <v>2986</v>
      </c>
      <c r="I39" s="216"/>
      <c r="J39" s="211"/>
      <c r="K39" s="211"/>
      <c r="L39" s="211"/>
    </row>
    <row r="40" spans="1:13" s="71" customFormat="1" ht="17.100000000000001" customHeight="1" x14ac:dyDescent="0.15">
      <c r="A40" s="255" t="s">
        <v>203</v>
      </c>
      <c r="B40" s="217">
        <v>1615</v>
      </c>
      <c r="C40" s="219"/>
      <c r="D40" s="217">
        <v>1940</v>
      </c>
      <c r="E40" s="218"/>
      <c r="F40" s="217">
        <v>4952</v>
      </c>
      <c r="G40" s="216"/>
      <c r="H40" s="217">
        <v>3213</v>
      </c>
      <c r="I40" s="216"/>
      <c r="J40" s="211"/>
      <c r="K40" s="211"/>
      <c r="L40" s="211"/>
    </row>
    <row r="41" spans="1:13" s="71" customFormat="1" ht="17.100000000000001" customHeight="1" x14ac:dyDescent="0.15">
      <c r="A41" s="255" t="s">
        <v>210</v>
      </c>
      <c r="B41" s="217">
        <v>1860</v>
      </c>
      <c r="C41" s="219"/>
      <c r="D41" s="217">
        <v>2076</v>
      </c>
      <c r="E41" s="218"/>
      <c r="F41" s="217">
        <v>4532</v>
      </c>
      <c r="G41" s="216"/>
      <c r="H41" s="217">
        <v>3245</v>
      </c>
      <c r="I41" s="216"/>
      <c r="J41" s="211"/>
      <c r="K41" s="211"/>
      <c r="L41" s="211"/>
    </row>
    <row r="42" spans="1:13" s="71" customFormat="1" ht="17.100000000000001" customHeight="1" x14ac:dyDescent="0.15">
      <c r="A42" s="255" t="s">
        <v>222</v>
      </c>
      <c r="B42" s="217">
        <v>1574</v>
      </c>
      <c r="C42" s="219"/>
      <c r="D42" s="217">
        <v>2103</v>
      </c>
      <c r="E42" s="218"/>
      <c r="F42" s="217">
        <v>4273</v>
      </c>
      <c r="G42" s="216"/>
      <c r="H42" s="217">
        <v>3110</v>
      </c>
      <c r="I42" s="216"/>
      <c r="J42" s="211"/>
      <c r="K42" s="211"/>
      <c r="L42" s="211"/>
    </row>
    <row r="43" spans="1:13" s="71" customFormat="1" ht="7.5" customHeight="1" x14ac:dyDescent="0.15">
      <c r="A43" s="114"/>
      <c r="B43" s="215"/>
      <c r="C43" s="214"/>
      <c r="D43" s="213"/>
      <c r="E43" s="212"/>
      <c r="F43" s="213"/>
      <c r="G43" s="212"/>
      <c r="H43" s="213"/>
      <c r="I43" s="212"/>
      <c r="J43" s="211"/>
      <c r="K43" s="211"/>
      <c r="L43" s="211"/>
    </row>
    <row r="44" spans="1:13" s="71" customFormat="1" x14ac:dyDescent="0.15">
      <c r="A44" s="208" t="s">
        <v>170</v>
      </c>
      <c r="B44" s="210"/>
      <c r="C44" s="209"/>
      <c r="D44" s="208"/>
      <c r="E44" s="208"/>
      <c r="F44" s="208"/>
      <c r="G44" s="208"/>
      <c r="H44" s="208"/>
      <c r="I44" s="208"/>
      <c r="J44" s="207"/>
      <c r="K44" s="207"/>
      <c r="L44" s="207"/>
      <c r="M44" s="207"/>
    </row>
  </sheetData>
  <sheetProtection algorithmName="SHA-512" hashValue="CdVU2tu2pQEG5POXSataCsMoUl2Car9DE3QabcXX7OA3t1EC7PPVWqO0YbAhD0cDuUKa8stUcba+trv/wK/hug==" saltValue="3YDYc3znaF0mdK1sdpB13g==" spinCount="100000" sheet="1" objects="1" scenarios="1"/>
  <mergeCells count="34">
    <mergeCell ref="L26:M27"/>
    <mergeCell ref="B27:C27"/>
    <mergeCell ref="D27:E27"/>
    <mergeCell ref="A35:A36"/>
    <mergeCell ref="B35:C36"/>
    <mergeCell ref="D35:E36"/>
    <mergeCell ref="F35:G36"/>
    <mergeCell ref="H35:I36"/>
    <mergeCell ref="A26:A27"/>
    <mergeCell ref="B26:E26"/>
    <mergeCell ref="F26:G27"/>
    <mergeCell ref="H26:I27"/>
    <mergeCell ref="J26:K27"/>
    <mergeCell ref="A13:A14"/>
    <mergeCell ref="F13:G13"/>
    <mergeCell ref="F14:G14"/>
    <mergeCell ref="A23:L23"/>
    <mergeCell ref="A25:L25"/>
    <mergeCell ref="A1:L1"/>
    <mergeCell ref="A3:L3"/>
    <mergeCell ref="B13:C14"/>
    <mergeCell ref="J4:K5"/>
    <mergeCell ref="L4:M5"/>
    <mergeCell ref="L13:M14"/>
    <mergeCell ref="A4:A5"/>
    <mergeCell ref="H4:I4"/>
    <mergeCell ref="H5:I5"/>
    <mergeCell ref="D13:E14"/>
    <mergeCell ref="D5:E5"/>
    <mergeCell ref="B4:E4"/>
    <mergeCell ref="H13:I14"/>
    <mergeCell ref="B5:C5"/>
    <mergeCell ref="F4:G5"/>
    <mergeCell ref="J13:K14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44"/>
  <sheetViews>
    <sheetView showGridLines="0" zoomScaleNormal="100" workbookViewId="0">
      <selection activeCell="G25" sqref="G25"/>
    </sheetView>
  </sheetViews>
  <sheetFormatPr defaultColWidth="9" defaultRowHeight="12" x14ac:dyDescent="0.15"/>
  <cols>
    <col min="1" max="1" width="14.125" style="156" customWidth="1"/>
    <col min="2" max="2" width="7.375" style="156" customWidth="1"/>
    <col min="3" max="3" width="5.625" style="156" customWidth="1"/>
    <col min="4" max="4" width="5" style="156" bestFit="1" customWidth="1"/>
    <col min="5" max="5" width="10.375" style="156" customWidth="1"/>
    <col min="6" max="6" width="0.875" style="156" customWidth="1"/>
    <col min="7" max="7" width="10.375" style="156" customWidth="1"/>
    <col min="8" max="8" width="0.875" style="156" customWidth="1"/>
    <col min="9" max="9" width="10.375" style="156" customWidth="1"/>
    <col min="10" max="10" width="0.875" style="156" customWidth="1"/>
    <col min="11" max="11" width="10.375" style="156" customWidth="1"/>
    <col min="12" max="12" width="0.875" style="156" customWidth="1"/>
    <col min="13" max="13" width="10.375" style="156" customWidth="1"/>
    <col min="14" max="14" width="0.875" style="155" customWidth="1"/>
    <col min="15" max="16384" width="9" style="155"/>
  </cols>
  <sheetData>
    <row r="1" spans="1:16" s="71" customFormat="1" ht="23.1" customHeight="1" x14ac:dyDescent="0.15">
      <c r="A1" s="190" t="s">
        <v>166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329"/>
      <c r="N1" s="190"/>
      <c r="O1" s="190"/>
      <c r="P1" s="190"/>
    </row>
    <row r="2" spans="1:16" s="71" customFormat="1" ht="23.1" customHeight="1" x14ac:dyDescent="0.1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330"/>
      <c r="N2" s="104"/>
      <c r="O2" s="105"/>
      <c r="P2" s="104"/>
    </row>
    <row r="3" spans="1:16" s="71" customFormat="1" ht="23.1" customHeight="1" x14ac:dyDescent="0.15">
      <c r="A3" s="439" t="s">
        <v>191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189"/>
      <c r="O3" s="189"/>
      <c r="P3" s="104"/>
    </row>
    <row r="4" spans="1:16" s="157" customFormat="1" ht="30" customHeight="1" x14ac:dyDescent="0.15">
      <c r="A4" s="440" t="s">
        <v>192</v>
      </c>
      <c r="B4" s="441"/>
      <c r="C4" s="441"/>
      <c r="D4" s="442"/>
      <c r="E4" s="443" t="s">
        <v>165</v>
      </c>
      <c r="F4" s="444"/>
      <c r="G4" s="443" t="s">
        <v>164</v>
      </c>
      <c r="H4" s="444"/>
      <c r="I4" s="443" t="s">
        <v>197</v>
      </c>
      <c r="J4" s="444"/>
      <c r="K4" s="443" t="s">
        <v>211</v>
      </c>
      <c r="L4" s="444"/>
      <c r="M4" s="443" t="s">
        <v>223</v>
      </c>
      <c r="N4" s="444"/>
    </row>
    <row r="5" spans="1:16" s="173" customFormat="1" ht="17.100000000000001" customHeight="1" x14ac:dyDescent="0.15">
      <c r="A5" s="445" t="s">
        <v>163</v>
      </c>
      <c r="B5" s="446"/>
      <c r="C5" s="447"/>
      <c r="D5" s="200" t="s">
        <v>151</v>
      </c>
      <c r="E5" s="201">
        <v>2594</v>
      </c>
      <c r="F5" s="202"/>
      <c r="G5" s="201">
        <v>3170</v>
      </c>
      <c r="H5" s="203"/>
      <c r="I5" s="201">
        <v>3042</v>
      </c>
      <c r="J5" s="203"/>
      <c r="K5" s="201">
        <v>3004</v>
      </c>
      <c r="L5" s="203"/>
      <c r="M5" s="201">
        <v>3108</v>
      </c>
      <c r="N5" s="203"/>
    </row>
    <row r="6" spans="1:16" s="173" customFormat="1" ht="17.100000000000001" customHeight="1" x14ac:dyDescent="0.15">
      <c r="A6" s="448"/>
      <c r="B6" s="449"/>
      <c r="C6" s="450"/>
      <c r="D6" s="204" t="s">
        <v>150</v>
      </c>
      <c r="E6" s="171">
        <v>11008</v>
      </c>
      <c r="F6" s="205"/>
      <c r="G6" s="171">
        <v>13061</v>
      </c>
      <c r="H6" s="206"/>
      <c r="I6" s="171">
        <v>12616</v>
      </c>
      <c r="J6" s="206"/>
      <c r="K6" s="171">
        <v>12138</v>
      </c>
      <c r="L6" s="206"/>
      <c r="M6" s="171">
        <v>13114</v>
      </c>
      <c r="N6" s="206"/>
    </row>
    <row r="7" spans="1:16" s="173" customFormat="1" ht="17.100000000000001" customHeight="1" x14ac:dyDescent="0.15">
      <c r="A7" s="424" t="s">
        <v>162</v>
      </c>
      <c r="B7" s="425"/>
      <c r="C7" s="426"/>
      <c r="D7" s="261" t="s">
        <v>151</v>
      </c>
      <c r="E7" s="187">
        <v>250</v>
      </c>
      <c r="F7" s="188"/>
      <c r="G7" s="187">
        <v>284</v>
      </c>
      <c r="H7" s="180"/>
      <c r="I7" s="187">
        <v>391</v>
      </c>
      <c r="J7" s="180"/>
      <c r="K7" s="187">
        <v>331</v>
      </c>
      <c r="L7" s="180"/>
      <c r="M7" s="187">
        <v>344</v>
      </c>
      <c r="N7" s="180"/>
    </row>
    <row r="8" spans="1:16" s="173" customFormat="1" ht="17.100000000000001" customHeight="1" x14ac:dyDescent="0.15">
      <c r="A8" s="427"/>
      <c r="B8" s="428"/>
      <c r="C8" s="429"/>
      <c r="D8" s="260" t="s">
        <v>150</v>
      </c>
      <c r="E8" s="183">
        <v>7996</v>
      </c>
      <c r="F8" s="184"/>
      <c r="G8" s="183">
        <v>10649</v>
      </c>
      <c r="H8" s="159"/>
      <c r="I8" s="183">
        <v>10904</v>
      </c>
      <c r="J8" s="159"/>
      <c r="K8" s="183">
        <v>12082</v>
      </c>
      <c r="L8" s="159"/>
      <c r="M8" s="183">
        <v>11500</v>
      </c>
      <c r="N8" s="159"/>
    </row>
    <row r="9" spans="1:16" s="173" customFormat="1" ht="17.100000000000001" customHeight="1" x14ac:dyDescent="0.15">
      <c r="A9" s="451" t="s">
        <v>161</v>
      </c>
      <c r="B9" s="452" t="s">
        <v>160</v>
      </c>
      <c r="C9" s="452"/>
      <c r="D9" s="261" t="s">
        <v>151</v>
      </c>
      <c r="E9" s="181">
        <v>1748</v>
      </c>
      <c r="F9" s="182"/>
      <c r="G9" s="181">
        <v>1969</v>
      </c>
      <c r="H9" s="180"/>
      <c r="I9" s="181">
        <v>1778</v>
      </c>
      <c r="J9" s="180"/>
      <c r="K9" s="181">
        <v>1728</v>
      </c>
      <c r="L9" s="180"/>
      <c r="M9" s="181">
        <v>1472</v>
      </c>
      <c r="N9" s="180"/>
    </row>
    <row r="10" spans="1:16" s="173" customFormat="1" ht="17.100000000000001" customHeight="1" x14ac:dyDescent="0.15">
      <c r="A10" s="451"/>
      <c r="B10" s="452"/>
      <c r="C10" s="452"/>
      <c r="D10" s="260" t="s">
        <v>150</v>
      </c>
      <c r="E10" s="183">
        <v>13635</v>
      </c>
      <c r="F10" s="184"/>
      <c r="G10" s="183">
        <v>14142</v>
      </c>
      <c r="H10" s="159"/>
      <c r="I10" s="183">
        <v>14006</v>
      </c>
      <c r="J10" s="159"/>
      <c r="K10" s="183">
        <v>13952</v>
      </c>
      <c r="L10" s="159"/>
      <c r="M10" s="183">
        <v>11213</v>
      </c>
      <c r="N10" s="159"/>
    </row>
    <row r="11" spans="1:16" s="173" customFormat="1" ht="17.100000000000001" customHeight="1" x14ac:dyDescent="0.15">
      <c r="A11" s="451"/>
      <c r="B11" s="452" t="s">
        <v>159</v>
      </c>
      <c r="C11" s="452"/>
      <c r="D11" s="261" t="s">
        <v>151</v>
      </c>
      <c r="E11" s="181">
        <v>413</v>
      </c>
      <c r="F11" s="182"/>
      <c r="G11" s="181">
        <v>404</v>
      </c>
      <c r="H11" s="180"/>
      <c r="I11" s="181">
        <v>394</v>
      </c>
      <c r="J11" s="180"/>
      <c r="K11" s="181">
        <v>371</v>
      </c>
      <c r="L11" s="180"/>
      <c r="M11" s="181">
        <v>364</v>
      </c>
      <c r="N11" s="180"/>
    </row>
    <row r="12" spans="1:16" s="173" customFormat="1" ht="17.100000000000001" customHeight="1" x14ac:dyDescent="0.15">
      <c r="A12" s="451"/>
      <c r="B12" s="452"/>
      <c r="C12" s="452"/>
      <c r="D12" s="260" t="s">
        <v>150</v>
      </c>
      <c r="E12" s="183">
        <v>19267</v>
      </c>
      <c r="F12" s="184"/>
      <c r="G12" s="183">
        <v>21167</v>
      </c>
      <c r="H12" s="159"/>
      <c r="I12" s="183">
        <v>23821</v>
      </c>
      <c r="J12" s="159"/>
      <c r="K12" s="183">
        <v>20765</v>
      </c>
      <c r="L12" s="159"/>
      <c r="M12" s="183">
        <v>20290</v>
      </c>
      <c r="N12" s="159"/>
    </row>
    <row r="13" spans="1:16" s="173" customFormat="1" ht="17.100000000000001" customHeight="1" x14ac:dyDescent="0.15">
      <c r="A13" s="451"/>
      <c r="B13" s="452" t="s">
        <v>158</v>
      </c>
      <c r="C13" s="452"/>
      <c r="D13" s="261" t="s">
        <v>151</v>
      </c>
      <c r="E13" s="181">
        <v>127</v>
      </c>
      <c r="F13" s="182"/>
      <c r="G13" s="181">
        <v>153</v>
      </c>
      <c r="H13" s="180"/>
      <c r="I13" s="181">
        <v>209</v>
      </c>
      <c r="J13" s="180"/>
      <c r="K13" s="181">
        <v>136</v>
      </c>
      <c r="L13" s="180"/>
      <c r="M13" s="181">
        <v>111</v>
      </c>
      <c r="N13" s="180"/>
    </row>
    <row r="14" spans="1:16" s="173" customFormat="1" ht="17.100000000000001" customHeight="1" x14ac:dyDescent="0.15">
      <c r="A14" s="451"/>
      <c r="B14" s="452"/>
      <c r="C14" s="452"/>
      <c r="D14" s="260" t="s">
        <v>150</v>
      </c>
      <c r="E14" s="183">
        <v>953</v>
      </c>
      <c r="F14" s="184"/>
      <c r="G14" s="183">
        <v>1106</v>
      </c>
      <c r="H14" s="159"/>
      <c r="I14" s="183">
        <v>1652</v>
      </c>
      <c r="J14" s="159"/>
      <c r="K14" s="183">
        <v>1089</v>
      </c>
      <c r="L14" s="159"/>
      <c r="M14" s="183">
        <v>774</v>
      </c>
      <c r="N14" s="159"/>
    </row>
    <row r="15" spans="1:16" s="173" customFormat="1" ht="17.100000000000001" customHeight="1" x14ac:dyDescent="0.15">
      <c r="A15" s="451"/>
      <c r="B15" s="453" t="s">
        <v>157</v>
      </c>
      <c r="C15" s="453"/>
      <c r="D15" s="261" t="s">
        <v>151</v>
      </c>
      <c r="E15" s="181">
        <f>SUM(E9,E11,E13)</f>
        <v>2288</v>
      </c>
      <c r="F15" s="186">
        <f t="shared" ref="F15:N15" si="0">SUM(F9,F11,F13)</f>
        <v>0</v>
      </c>
      <c r="G15" s="181">
        <f t="shared" si="0"/>
        <v>2526</v>
      </c>
      <c r="H15" s="186">
        <f t="shared" si="0"/>
        <v>0</v>
      </c>
      <c r="I15" s="181">
        <f t="shared" si="0"/>
        <v>2381</v>
      </c>
      <c r="J15" s="186">
        <f t="shared" si="0"/>
        <v>0</v>
      </c>
      <c r="K15" s="181">
        <f t="shared" si="0"/>
        <v>2235</v>
      </c>
      <c r="L15" s="186">
        <f t="shared" si="0"/>
        <v>0</v>
      </c>
      <c r="M15" s="181">
        <f t="shared" si="0"/>
        <v>1947</v>
      </c>
      <c r="N15" s="182">
        <f t="shared" si="0"/>
        <v>0</v>
      </c>
    </row>
    <row r="16" spans="1:16" s="173" customFormat="1" ht="17.100000000000001" customHeight="1" x14ac:dyDescent="0.15">
      <c r="A16" s="451"/>
      <c r="B16" s="453"/>
      <c r="C16" s="453"/>
      <c r="D16" s="259" t="s">
        <v>150</v>
      </c>
      <c r="E16" s="183">
        <f t="shared" ref="E16:N16" si="1">SUM(E10,E12,E14)</f>
        <v>33855</v>
      </c>
      <c r="F16" s="185">
        <f t="shared" si="1"/>
        <v>0</v>
      </c>
      <c r="G16" s="183">
        <f t="shared" si="1"/>
        <v>36415</v>
      </c>
      <c r="H16" s="185">
        <f t="shared" si="1"/>
        <v>0</v>
      </c>
      <c r="I16" s="183">
        <f t="shared" si="1"/>
        <v>39479</v>
      </c>
      <c r="J16" s="185">
        <f t="shared" si="1"/>
        <v>0</v>
      </c>
      <c r="K16" s="183">
        <f t="shared" si="1"/>
        <v>35806</v>
      </c>
      <c r="L16" s="185">
        <f t="shared" si="1"/>
        <v>0</v>
      </c>
      <c r="M16" s="183">
        <f t="shared" si="1"/>
        <v>32277</v>
      </c>
      <c r="N16" s="184">
        <f t="shared" si="1"/>
        <v>0</v>
      </c>
    </row>
    <row r="17" spans="1:14" s="173" customFormat="1" ht="17.100000000000001" customHeight="1" x14ac:dyDescent="0.15">
      <c r="A17" s="424" t="s">
        <v>156</v>
      </c>
      <c r="B17" s="425"/>
      <c r="C17" s="426"/>
      <c r="D17" s="261" t="s">
        <v>151</v>
      </c>
      <c r="E17" s="181">
        <v>357</v>
      </c>
      <c r="F17" s="182"/>
      <c r="G17" s="181">
        <v>405</v>
      </c>
      <c r="H17" s="180"/>
      <c r="I17" s="181">
        <v>402</v>
      </c>
      <c r="J17" s="180"/>
      <c r="K17" s="181">
        <v>382</v>
      </c>
      <c r="L17" s="180"/>
      <c r="M17" s="181">
        <v>367</v>
      </c>
      <c r="N17" s="180"/>
    </row>
    <row r="18" spans="1:14" s="173" customFormat="1" ht="17.100000000000001" customHeight="1" x14ac:dyDescent="0.15">
      <c r="A18" s="427"/>
      <c r="B18" s="428"/>
      <c r="C18" s="429"/>
      <c r="D18" s="260" t="s">
        <v>150</v>
      </c>
      <c r="E18" s="183">
        <v>4816</v>
      </c>
      <c r="F18" s="184"/>
      <c r="G18" s="183">
        <v>13241</v>
      </c>
      <c r="H18" s="159"/>
      <c r="I18" s="183">
        <v>13259</v>
      </c>
      <c r="J18" s="159"/>
      <c r="K18" s="183">
        <v>11806</v>
      </c>
      <c r="L18" s="159"/>
      <c r="M18" s="183">
        <v>11458</v>
      </c>
      <c r="N18" s="159"/>
    </row>
    <row r="19" spans="1:14" s="173" customFormat="1" ht="17.100000000000001" customHeight="1" x14ac:dyDescent="0.15">
      <c r="A19" s="424" t="s">
        <v>155</v>
      </c>
      <c r="B19" s="425"/>
      <c r="C19" s="426"/>
      <c r="D19" s="261" t="s">
        <v>151</v>
      </c>
      <c r="E19" s="181">
        <v>242</v>
      </c>
      <c r="F19" s="182"/>
      <c r="G19" s="181">
        <v>445</v>
      </c>
      <c r="H19" s="180"/>
      <c r="I19" s="181">
        <v>413</v>
      </c>
      <c r="J19" s="180"/>
      <c r="K19" s="181">
        <v>300</v>
      </c>
      <c r="L19" s="180"/>
      <c r="M19" s="181">
        <v>213</v>
      </c>
      <c r="N19" s="180"/>
    </row>
    <row r="20" spans="1:14" s="173" customFormat="1" ht="17.100000000000001" customHeight="1" x14ac:dyDescent="0.15">
      <c r="A20" s="427"/>
      <c r="B20" s="428"/>
      <c r="C20" s="429"/>
      <c r="D20" s="260" t="s">
        <v>150</v>
      </c>
      <c r="E20" s="183">
        <v>9353</v>
      </c>
      <c r="F20" s="184"/>
      <c r="G20" s="183">
        <v>14785</v>
      </c>
      <c r="H20" s="159"/>
      <c r="I20" s="183">
        <v>13621</v>
      </c>
      <c r="J20" s="159"/>
      <c r="K20" s="183">
        <v>12631</v>
      </c>
      <c r="L20" s="159"/>
      <c r="M20" s="183">
        <v>10773</v>
      </c>
      <c r="N20" s="159"/>
    </row>
    <row r="21" spans="1:14" s="173" customFormat="1" ht="17.100000000000001" customHeight="1" x14ac:dyDescent="0.15">
      <c r="A21" s="424" t="s">
        <v>154</v>
      </c>
      <c r="B21" s="425"/>
      <c r="C21" s="426"/>
      <c r="D21" s="261" t="s">
        <v>151</v>
      </c>
      <c r="E21" s="181">
        <v>88</v>
      </c>
      <c r="F21" s="182"/>
      <c r="G21" s="181">
        <v>49</v>
      </c>
      <c r="H21" s="180"/>
      <c r="I21" s="181">
        <v>58</v>
      </c>
      <c r="J21" s="180"/>
      <c r="K21" s="181">
        <v>57</v>
      </c>
      <c r="L21" s="180"/>
      <c r="M21" s="181">
        <v>81</v>
      </c>
      <c r="N21" s="180"/>
    </row>
    <row r="22" spans="1:14" s="173" customFormat="1" ht="17.100000000000001" customHeight="1" x14ac:dyDescent="0.15">
      <c r="A22" s="427"/>
      <c r="B22" s="428"/>
      <c r="C22" s="429"/>
      <c r="D22" s="260" t="s">
        <v>150</v>
      </c>
      <c r="E22" s="183">
        <v>715</v>
      </c>
      <c r="F22" s="184"/>
      <c r="G22" s="183">
        <v>685</v>
      </c>
      <c r="H22" s="159"/>
      <c r="I22" s="183">
        <v>988</v>
      </c>
      <c r="J22" s="159"/>
      <c r="K22" s="183">
        <v>586</v>
      </c>
      <c r="L22" s="159"/>
      <c r="M22" s="183">
        <v>663</v>
      </c>
      <c r="N22" s="159"/>
    </row>
    <row r="23" spans="1:14" s="173" customFormat="1" ht="17.100000000000001" customHeight="1" x14ac:dyDescent="0.15">
      <c r="A23" s="424" t="s">
        <v>153</v>
      </c>
      <c r="B23" s="425"/>
      <c r="C23" s="426"/>
      <c r="D23" s="261" t="s">
        <v>151</v>
      </c>
      <c r="E23" s="181">
        <v>283</v>
      </c>
      <c r="F23" s="182"/>
      <c r="G23" s="181">
        <v>301</v>
      </c>
      <c r="H23" s="180"/>
      <c r="I23" s="181">
        <v>259</v>
      </c>
      <c r="J23" s="180"/>
      <c r="K23" s="181">
        <v>239</v>
      </c>
      <c r="L23" s="180"/>
      <c r="M23" s="181">
        <v>210</v>
      </c>
      <c r="N23" s="180"/>
    </row>
    <row r="24" spans="1:14" s="173" customFormat="1" ht="17.100000000000001" customHeight="1" x14ac:dyDescent="0.15">
      <c r="A24" s="427"/>
      <c r="B24" s="428"/>
      <c r="C24" s="429"/>
      <c r="D24" s="260" t="s">
        <v>150</v>
      </c>
      <c r="E24" s="183">
        <v>10575</v>
      </c>
      <c r="F24" s="184"/>
      <c r="G24" s="183">
        <v>13224</v>
      </c>
      <c r="H24" s="159"/>
      <c r="I24" s="183">
        <v>10976</v>
      </c>
      <c r="J24" s="159"/>
      <c r="K24" s="183">
        <v>9875</v>
      </c>
      <c r="L24" s="159"/>
      <c r="M24" s="183">
        <v>8896</v>
      </c>
      <c r="N24" s="159"/>
    </row>
    <row r="25" spans="1:14" s="173" customFormat="1" ht="17.100000000000001" customHeight="1" x14ac:dyDescent="0.15">
      <c r="A25" s="424" t="s">
        <v>152</v>
      </c>
      <c r="B25" s="425"/>
      <c r="C25" s="426"/>
      <c r="D25" s="261" t="s">
        <v>151</v>
      </c>
      <c r="E25" s="181">
        <v>67</v>
      </c>
      <c r="F25" s="182"/>
      <c r="G25" s="181">
        <v>83</v>
      </c>
      <c r="H25" s="180"/>
      <c r="I25" s="181">
        <v>113</v>
      </c>
      <c r="J25" s="180"/>
      <c r="K25" s="181">
        <v>138</v>
      </c>
      <c r="L25" s="180"/>
      <c r="M25" s="181">
        <v>127</v>
      </c>
      <c r="N25" s="180"/>
    </row>
    <row r="26" spans="1:14" s="173" customFormat="1" ht="17.100000000000001" customHeight="1" thickBot="1" x14ac:dyDescent="0.2">
      <c r="A26" s="430"/>
      <c r="B26" s="431"/>
      <c r="C26" s="432"/>
      <c r="D26" s="179" t="s">
        <v>150</v>
      </c>
      <c r="E26" s="177">
        <v>1017</v>
      </c>
      <c r="F26" s="178"/>
      <c r="G26" s="177">
        <v>1203</v>
      </c>
      <c r="H26" s="176"/>
      <c r="I26" s="177">
        <v>1658</v>
      </c>
      <c r="J26" s="176"/>
      <c r="K26" s="177">
        <v>1398</v>
      </c>
      <c r="L26" s="176"/>
      <c r="M26" s="177">
        <v>1670</v>
      </c>
      <c r="N26" s="176"/>
    </row>
    <row r="27" spans="1:14" s="173" customFormat="1" ht="17.100000000000001" customHeight="1" thickTop="1" x14ac:dyDescent="0.15">
      <c r="A27" s="433" t="s">
        <v>193</v>
      </c>
      <c r="B27" s="434"/>
      <c r="C27" s="435"/>
      <c r="D27" s="259" t="s">
        <v>151</v>
      </c>
      <c r="E27" s="174">
        <f>SUM(E5,E7,E15,E17,E19,E21,E23,E25)</f>
        <v>6169</v>
      </c>
      <c r="F27" s="175">
        <f t="shared" ref="F27:F28" si="2">SUM(F5,F7,F15,F17,F19,F21,F23,F25)</f>
        <v>0</v>
      </c>
      <c r="G27" s="174">
        <f>SUM(G5,G7,G15,G17,G19,G21,G23,G25)</f>
        <v>7263</v>
      </c>
      <c r="H27" s="166"/>
      <c r="I27" s="174">
        <f>SUM(I5,I7,I15,I17,I19,I21,I23,I25)</f>
        <v>7059</v>
      </c>
      <c r="J27" s="166"/>
      <c r="K27" s="174">
        <f>SUM(K5,K7,K15,K17,K19,K21,K23,K25)</f>
        <v>6686</v>
      </c>
      <c r="L27" s="166"/>
      <c r="M27" s="174">
        <f>SUM(M5,M7,M15,M17,M19,M21,M23,M25)</f>
        <v>6397</v>
      </c>
      <c r="N27" s="166"/>
    </row>
    <row r="28" spans="1:14" s="169" customFormat="1" ht="17.100000000000001" customHeight="1" x14ac:dyDescent="0.15">
      <c r="A28" s="436"/>
      <c r="B28" s="437"/>
      <c r="C28" s="438"/>
      <c r="D28" s="260" t="s">
        <v>150</v>
      </c>
      <c r="E28" s="171">
        <f>SUM(E6,E8,E16,E18,E20,E22,E24,E26)</f>
        <v>79335</v>
      </c>
      <c r="F28" s="172">
        <f t="shared" si="2"/>
        <v>0</v>
      </c>
      <c r="G28" s="171">
        <f>SUM(G6,G8,G16,G18,G20,G22,G24,G26)</f>
        <v>103263</v>
      </c>
      <c r="H28" s="170"/>
      <c r="I28" s="171">
        <f>SUM(I6,I8,I16,I18,I20,I22,I24,I26)</f>
        <v>103501</v>
      </c>
      <c r="J28" s="170"/>
      <c r="K28" s="171">
        <f>SUM(K6,K8,K16,K18,K20,K22,K24,K26)</f>
        <v>96322</v>
      </c>
      <c r="L28" s="170"/>
      <c r="M28" s="171">
        <f>SUM(M6,M8,M16,M18,M20,M22,M24,M26)</f>
        <v>90351</v>
      </c>
      <c r="N28" s="170"/>
    </row>
    <row r="29" spans="1:14" ht="23.1" customHeight="1" x14ac:dyDescent="0.15"/>
    <row r="43" s="156" customFormat="1" x14ac:dyDescent="0.15"/>
    <row r="44" ht="13.5" customHeight="1" x14ac:dyDescent="0.15"/>
  </sheetData>
  <sheetProtection algorithmName="SHA-512" hashValue="iI2oB+QvMV/2Q2GIU1mWsu3wBweZ8e2Hy00MsAEirHzhIY69e2BC6vpo7gdFG7YFi+9JGciguDpQ1AO9pS3jZA==" saltValue="kt9JMAfUAE7E5h6fwfVZrA==" spinCount="100000" sheet="1" objects="1" scenarios="1"/>
  <mergeCells count="20">
    <mergeCell ref="A3:M3"/>
    <mergeCell ref="A4:D4"/>
    <mergeCell ref="K4:L4"/>
    <mergeCell ref="M4:N4"/>
    <mergeCell ref="A17:C18"/>
    <mergeCell ref="A5:C6"/>
    <mergeCell ref="A7:C8"/>
    <mergeCell ref="A9:A16"/>
    <mergeCell ref="B9:C10"/>
    <mergeCell ref="B11:C12"/>
    <mergeCell ref="B13:C14"/>
    <mergeCell ref="B15:C16"/>
    <mergeCell ref="E4:F4"/>
    <mergeCell ref="G4:H4"/>
    <mergeCell ref="I4:J4"/>
    <mergeCell ref="A19:C20"/>
    <mergeCell ref="A21:C22"/>
    <mergeCell ref="A23:C24"/>
    <mergeCell ref="A25:C26"/>
    <mergeCell ref="A27:C28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2"/>
  <sheetViews>
    <sheetView showGridLines="0" zoomScaleNormal="100" workbookViewId="0">
      <selection activeCell="E28" sqref="E28"/>
    </sheetView>
  </sheetViews>
  <sheetFormatPr defaultRowHeight="13.5" x14ac:dyDescent="0.15"/>
  <cols>
    <col min="1" max="1" width="8.375" customWidth="1"/>
    <col min="2" max="2" width="8.625" customWidth="1"/>
    <col min="3" max="3" width="16.75" customWidth="1"/>
    <col min="4" max="4" width="0.875" customWidth="1"/>
    <col min="5" max="5" width="16.875" customWidth="1"/>
    <col min="6" max="6" width="0.875" customWidth="1"/>
    <col min="7" max="7" width="16.875" customWidth="1"/>
    <col min="8" max="8" width="0.875" customWidth="1"/>
    <col min="9" max="9" width="16.875" customWidth="1"/>
    <col min="10" max="10" width="0.875" customWidth="1"/>
  </cols>
  <sheetData>
    <row r="1" spans="1:11" s="71" customFormat="1" ht="23.1" customHeight="1" x14ac:dyDescent="0.15">
      <c r="A1" s="190" t="s">
        <v>149</v>
      </c>
      <c r="B1" s="190"/>
      <c r="C1" s="190"/>
      <c r="D1" s="190"/>
      <c r="E1" s="190"/>
      <c r="F1" s="190"/>
    </row>
    <row r="2" spans="1:11" s="71" customFormat="1" ht="23.1" customHeight="1" x14ac:dyDescent="0.15">
      <c r="A2" s="168"/>
      <c r="B2" s="168"/>
      <c r="D2" s="72"/>
      <c r="F2" s="72"/>
    </row>
    <row r="3" spans="1:11" s="71" customFormat="1" ht="23.1" customHeight="1" x14ac:dyDescent="0.15">
      <c r="A3" s="456" t="s">
        <v>190</v>
      </c>
      <c r="B3" s="456"/>
      <c r="C3" s="456"/>
      <c r="D3" s="456"/>
      <c r="E3" s="456"/>
      <c r="F3" s="456"/>
      <c r="G3" s="456"/>
      <c r="H3" s="456"/>
      <c r="I3" s="456"/>
      <c r="J3" s="72"/>
    </row>
    <row r="4" spans="1:11" s="167" customFormat="1" ht="17.100000000000001" customHeight="1" x14ac:dyDescent="0.15">
      <c r="A4" s="459" t="s">
        <v>148</v>
      </c>
      <c r="B4" s="460"/>
      <c r="C4" s="459" t="s">
        <v>180</v>
      </c>
      <c r="D4" s="460"/>
      <c r="E4" s="461" t="s">
        <v>205</v>
      </c>
      <c r="F4" s="461"/>
      <c r="G4" s="461"/>
      <c r="H4" s="461"/>
      <c r="I4" s="461"/>
      <c r="J4" s="462"/>
    </row>
    <row r="5" spans="1:11" s="167" customFormat="1" ht="17.100000000000001" customHeight="1" x14ac:dyDescent="0.15">
      <c r="A5" s="436"/>
      <c r="B5" s="438"/>
      <c r="C5" s="436"/>
      <c r="D5" s="438"/>
      <c r="E5" s="457" t="s">
        <v>105</v>
      </c>
      <c r="F5" s="458"/>
      <c r="G5" s="437" t="s">
        <v>179</v>
      </c>
      <c r="H5" s="438"/>
      <c r="I5" s="463" t="s">
        <v>206</v>
      </c>
      <c r="J5" s="464"/>
    </row>
    <row r="6" spans="1:11" s="235" customFormat="1" ht="15" customHeight="1" x14ac:dyDescent="0.15">
      <c r="A6" s="239"/>
      <c r="B6" s="237"/>
      <c r="C6" s="238" t="s">
        <v>108</v>
      </c>
      <c r="D6" s="264"/>
      <c r="E6" s="238" t="s">
        <v>107</v>
      </c>
      <c r="F6" s="265"/>
      <c r="G6" s="238" t="s">
        <v>109</v>
      </c>
      <c r="H6" s="264"/>
      <c r="I6" s="238" t="s">
        <v>109</v>
      </c>
      <c r="J6" s="237"/>
      <c r="K6" s="236"/>
    </row>
    <row r="7" spans="1:11" s="163" customFormat="1" ht="15" customHeight="1" x14ac:dyDescent="0.15">
      <c r="A7" s="454" t="s">
        <v>230</v>
      </c>
      <c r="B7" s="455"/>
      <c r="C7" s="165">
        <v>5731100</v>
      </c>
      <c r="D7" s="233"/>
      <c r="E7" s="165">
        <v>23356</v>
      </c>
      <c r="F7" s="234"/>
      <c r="G7" s="165">
        <v>13158</v>
      </c>
      <c r="H7" s="233"/>
      <c r="I7" s="165">
        <v>10198</v>
      </c>
      <c r="J7" s="233"/>
      <c r="K7" s="164"/>
    </row>
    <row r="8" spans="1:11" s="163" customFormat="1" ht="15" customHeight="1" x14ac:dyDescent="0.15">
      <c r="A8" s="454" t="s">
        <v>231</v>
      </c>
      <c r="B8" s="455"/>
      <c r="C8" s="165">
        <v>8123900</v>
      </c>
      <c r="D8" s="233"/>
      <c r="E8" s="165">
        <v>23782</v>
      </c>
      <c r="F8" s="234"/>
      <c r="G8" s="165">
        <v>14690</v>
      </c>
      <c r="H8" s="233"/>
      <c r="I8" s="165">
        <v>9092</v>
      </c>
      <c r="J8" s="233"/>
      <c r="K8" s="164"/>
    </row>
    <row r="9" spans="1:11" s="163" customFormat="1" ht="15" customHeight="1" x14ac:dyDescent="0.15">
      <c r="A9" s="454" t="s">
        <v>232</v>
      </c>
      <c r="B9" s="455"/>
      <c r="C9" s="165">
        <v>8216100</v>
      </c>
      <c r="D9" s="233"/>
      <c r="E9" s="165">
        <v>23228</v>
      </c>
      <c r="F9" s="234"/>
      <c r="G9" s="165">
        <v>15086</v>
      </c>
      <c r="H9" s="233"/>
      <c r="I9" s="165">
        <v>8142</v>
      </c>
      <c r="J9" s="233"/>
      <c r="K9" s="164"/>
    </row>
    <row r="10" spans="1:11" s="163" customFormat="1" ht="15" customHeight="1" x14ac:dyDescent="0.15">
      <c r="A10" s="454" t="s">
        <v>233</v>
      </c>
      <c r="B10" s="455"/>
      <c r="C10" s="165">
        <v>9195200</v>
      </c>
      <c r="D10" s="233"/>
      <c r="E10" s="165">
        <v>26991</v>
      </c>
      <c r="F10" s="234"/>
      <c r="G10" s="165">
        <v>16704</v>
      </c>
      <c r="H10" s="233"/>
      <c r="I10" s="165">
        <v>10287</v>
      </c>
      <c r="J10" s="233"/>
      <c r="K10" s="164"/>
    </row>
    <row r="11" spans="1:11" s="157" customFormat="1" ht="7.5" customHeight="1" x14ac:dyDescent="0.15">
      <c r="A11" s="161"/>
      <c r="B11" s="162"/>
      <c r="C11" s="160"/>
      <c r="D11" s="162"/>
      <c r="E11" s="160"/>
      <c r="F11" s="232"/>
      <c r="G11" s="160"/>
      <c r="H11" s="162"/>
      <c r="I11" s="160"/>
      <c r="J11" s="162"/>
      <c r="K11" s="173"/>
    </row>
    <row r="12" spans="1:11" s="157" customFormat="1" ht="22.9" customHeight="1" x14ac:dyDescent="0.15">
      <c r="A12" s="314"/>
      <c r="B12" s="315"/>
      <c r="C12" s="315"/>
      <c r="D12" s="158"/>
      <c r="E12" s="158"/>
      <c r="F12" s="158"/>
    </row>
  </sheetData>
  <sheetProtection algorithmName="SHA-512" hashValue="oqJ2eVkx5e3uPqnlP6ew4kJ5dd6I+9hvSY41HbJDvo13BKiOAF5rhynxUwp03FIQK93ffgw3RwSJoeWCAKBUsQ==" saltValue="dDhGNcLioeaEcTJxM74ZLg==" spinCount="100000" sheet="1" objects="1" scenarios="1"/>
  <mergeCells count="11">
    <mergeCell ref="A10:B10"/>
    <mergeCell ref="A3:I3"/>
    <mergeCell ref="E5:F5"/>
    <mergeCell ref="A7:B7"/>
    <mergeCell ref="A8:B8"/>
    <mergeCell ref="A4:B5"/>
    <mergeCell ref="C4:D5"/>
    <mergeCell ref="E4:J4"/>
    <mergeCell ref="G5:H5"/>
    <mergeCell ref="I5:J5"/>
    <mergeCell ref="A9:B9"/>
  </mergeCells>
  <phoneticPr fontId="5"/>
  <pageMargins left="0.70866141732283472" right="0.70866141732283472" top="0.78740157480314965" bottom="0.78740157480314965" header="0.31496062992125984" footer="0.31496062992125984"/>
  <pageSetup paperSize="9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52"/>
  <sheetViews>
    <sheetView showGridLines="0" zoomScaleNormal="100" zoomScaleSheetLayoutView="120" workbookViewId="0">
      <selection activeCell="J12" sqref="J12:K12"/>
    </sheetView>
  </sheetViews>
  <sheetFormatPr defaultColWidth="9" defaultRowHeight="13.5" x14ac:dyDescent="0.15"/>
  <cols>
    <col min="1" max="1" width="11.75" style="36" customWidth="1"/>
    <col min="2" max="2" width="8.125" style="38" customWidth="1"/>
    <col min="3" max="3" width="0.375" style="36" customWidth="1"/>
    <col min="4" max="4" width="8.125" style="38" customWidth="1"/>
    <col min="5" max="5" width="0.375" style="36" customWidth="1"/>
    <col min="6" max="6" width="8.125" style="38" customWidth="1"/>
    <col min="7" max="7" width="0.375" style="36" customWidth="1"/>
    <col min="8" max="8" width="8.125" style="38" customWidth="1"/>
    <col min="9" max="9" width="0.375" style="36" customWidth="1"/>
    <col min="10" max="10" width="8.125" style="38" customWidth="1"/>
    <col min="11" max="11" width="0.375" style="36" customWidth="1"/>
    <col min="12" max="12" width="8.125" style="38" customWidth="1"/>
    <col min="13" max="13" width="0.375" style="36" customWidth="1"/>
    <col min="14" max="14" width="8.125" style="38" customWidth="1"/>
    <col min="15" max="15" width="0.375" style="36" customWidth="1"/>
    <col min="16" max="16" width="8.125" style="38" customWidth="1"/>
    <col min="17" max="17" width="0.375" style="36" customWidth="1"/>
    <col min="18" max="18" width="8.125" style="38" customWidth="1"/>
    <col min="19" max="19" width="0.375" style="36" customWidth="1"/>
    <col min="20" max="20" width="0.875" style="38" customWidth="1"/>
    <col min="21" max="16384" width="9" style="36"/>
  </cols>
  <sheetData>
    <row r="1" spans="1:20" ht="23.1" customHeight="1" x14ac:dyDescent="0.15">
      <c r="A1" s="381" t="s">
        <v>142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73"/>
    </row>
    <row r="2" spans="1:20" ht="23.1" customHeight="1" x14ac:dyDescent="0.15">
      <c r="A2" s="73"/>
      <c r="B2" s="74"/>
      <c r="C2" s="73"/>
      <c r="D2" s="74"/>
      <c r="E2" s="73"/>
      <c r="F2" s="74"/>
      <c r="G2" s="73"/>
      <c r="H2" s="74"/>
      <c r="I2" s="73"/>
      <c r="J2" s="74"/>
      <c r="K2" s="73"/>
      <c r="L2" s="74"/>
      <c r="M2" s="73"/>
      <c r="N2" s="74"/>
      <c r="O2" s="73"/>
      <c r="P2" s="74"/>
      <c r="Q2" s="73"/>
      <c r="R2" s="74"/>
      <c r="S2" s="73"/>
    </row>
    <row r="3" spans="1:20" ht="23.1" customHeight="1" x14ac:dyDescent="0.15">
      <c r="A3" s="468" t="s">
        <v>111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73"/>
    </row>
    <row r="4" spans="1:20" s="71" customFormat="1" ht="15" customHeight="1" x14ac:dyDescent="0.15">
      <c r="A4" s="375" t="s">
        <v>1</v>
      </c>
      <c r="B4" s="368" t="s">
        <v>15</v>
      </c>
      <c r="C4" s="473"/>
      <c r="D4" s="465" t="s">
        <v>16</v>
      </c>
      <c r="E4" s="369"/>
      <c r="F4" s="391" t="s">
        <v>17</v>
      </c>
      <c r="G4" s="392"/>
      <c r="H4" s="368" t="s">
        <v>18</v>
      </c>
      <c r="I4" s="369"/>
      <c r="J4" s="368" t="s">
        <v>19</v>
      </c>
      <c r="K4" s="369"/>
      <c r="L4" s="368" t="s">
        <v>21</v>
      </c>
      <c r="M4" s="369"/>
      <c r="N4" s="391" t="s">
        <v>22</v>
      </c>
      <c r="O4" s="392"/>
      <c r="P4" s="368" t="s">
        <v>23</v>
      </c>
      <c r="Q4" s="369"/>
      <c r="R4" s="368" t="s">
        <v>24</v>
      </c>
      <c r="S4" s="369"/>
      <c r="T4" s="72"/>
    </row>
    <row r="5" spans="1:20" s="71" customFormat="1" ht="15" customHeight="1" x14ac:dyDescent="0.15">
      <c r="A5" s="376"/>
      <c r="B5" s="370"/>
      <c r="C5" s="474"/>
      <c r="D5" s="472"/>
      <c r="E5" s="371"/>
      <c r="F5" s="470"/>
      <c r="G5" s="471"/>
      <c r="H5" s="370"/>
      <c r="I5" s="371"/>
      <c r="J5" s="370" t="s">
        <v>20</v>
      </c>
      <c r="K5" s="371"/>
      <c r="L5" s="370" t="s">
        <v>20</v>
      </c>
      <c r="M5" s="371"/>
      <c r="N5" s="470"/>
      <c r="O5" s="471"/>
      <c r="P5" s="370"/>
      <c r="Q5" s="371"/>
      <c r="R5" s="370"/>
      <c r="S5" s="371"/>
      <c r="T5" s="72"/>
    </row>
    <row r="6" spans="1:20" s="71" customFormat="1" ht="16.7" customHeight="1" x14ac:dyDescent="0.15">
      <c r="A6" s="130" t="s">
        <v>229</v>
      </c>
      <c r="B6" s="15">
        <f>SUM(C6:R6,B14:P14)</f>
        <v>513584</v>
      </c>
      <c r="C6" s="52"/>
      <c r="D6" s="13">
        <v>25023</v>
      </c>
      <c r="E6" s="14"/>
      <c r="F6" s="13">
        <v>12124</v>
      </c>
      <c r="G6" s="14"/>
      <c r="H6" s="13">
        <v>28984</v>
      </c>
      <c r="I6" s="14"/>
      <c r="J6" s="13">
        <v>52549</v>
      </c>
      <c r="K6" s="14"/>
      <c r="L6" s="13">
        <v>31526</v>
      </c>
      <c r="M6" s="14"/>
      <c r="N6" s="13">
        <v>37476</v>
      </c>
      <c r="O6" s="14"/>
      <c r="P6" s="15">
        <v>13074</v>
      </c>
      <c r="Q6" s="14"/>
      <c r="R6" s="15">
        <v>33411</v>
      </c>
      <c r="S6" s="68"/>
      <c r="T6" s="72"/>
    </row>
    <row r="7" spans="1:20" s="71" customFormat="1" ht="16.7" customHeight="1" x14ac:dyDescent="0.15">
      <c r="A7" s="130" t="s">
        <v>131</v>
      </c>
      <c r="B7" s="15">
        <f t="shared" ref="B7:B11" si="0">SUM(C7:R7,B15:P15)</f>
        <v>516009</v>
      </c>
      <c r="C7" s="52"/>
      <c r="D7" s="13">
        <v>25419</v>
      </c>
      <c r="E7" s="14"/>
      <c r="F7" s="13">
        <v>12324</v>
      </c>
      <c r="G7" s="14"/>
      <c r="H7" s="13">
        <v>28486</v>
      </c>
      <c r="I7" s="14"/>
      <c r="J7" s="13">
        <v>53214</v>
      </c>
      <c r="K7" s="14"/>
      <c r="L7" s="13">
        <v>31678</v>
      </c>
      <c r="M7" s="14"/>
      <c r="N7" s="13">
        <v>34685</v>
      </c>
      <c r="O7" s="14"/>
      <c r="P7" s="15">
        <v>13264</v>
      </c>
      <c r="Q7" s="14"/>
      <c r="R7" s="15">
        <v>33591</v>
      </c>
      <c r="S7" s="68"/>
      <c r="T7" s="72"/>
    </row>
    <row r="8" spans="1:20" s="72" customFormat="1" ht="16.7" customHeight="1" x14ac:dyDescent="0.15">
      <c r="A8" s="130" t="s">
        <v>138</v>
      </c>
      <c r="B8" s="15">
        <f t="shared" si="0"/>
        <v>519444</v>
      </c>
      <c r="C8" s="52"/>
      <c r="D8" s="13">
        <v>25810</v>
      </c>
      <c r="E8" s="14"/>
      <c r="F8" s="13">
        <v>12430</v>
      </c>
      <c r="G8" s="14"/>
      <c r="H8" s="13">
        <v>28677</v>
      </c>
      <c r="I8" s="14"/>
      <c r="J8" s="13">
        <v>52804</v>
      </c>
      <c r="K8" s="14"/>
      <c r="L8" s="13">
        <v>32290</v>
      </c>
      <c r="M8" s="14"/>
      <c r="N8" s="13">
        <v>34702</v>
      </c>
      <c r="O8" s="14"/>
      <c r="P8" s="15">
        <v>13075</v>
      </c>
      <c r="Q8" s="14"/>
      <c r="R8" s="15">
        <v>32648</v>
      </c>
      <c r="S8" s="68"/>
    </row>
    <row r="9" spans="1:20" s="72" customFormat="1" ht="16.7" customHeight="1" x14ac:dyDescent="0.15">
      <c r="A9" s="130" t="s">
        <v>195</v>
      </c>
      <c r="B9" s="15">
        <f t="shared" si="0"/>
        <v>518987</v>
      </c>
      <c r="C9" s="52"/>
      <c r="D9" s="13">
        <v>25692</v>
      </c>
      <c r="E9" s="14"/>
      <c r="F9" s="13">
        <v>12529</v>
      </c>
      <c r="G9" s="14"/>
      <c r="H9" s="13">
        <v>28708</v>
      </c>
      <c r="I9" s="14"/>
      <c r="J9" s="13">
        <v>50529</v>
      </c>
      <c r="K9" s="14"/>
      <c r="L9" s="13">
        <v>32817</v>
      </c>
      <c r="M9" s="14"/>
      <c r="N9" s="13">
        <v>35035</v>
      </c>
      <c r="O9" s="14"/>
      <c r="P9" s="15">
        <v>13162</v>
      </c>
      <c r="Q9" s="14"/>
      <c r="R9" s="15">
        <v>32105</v>
      </c>
      <c r="S9" s="68"/>
    </row>
    <row r="10" spans="1:20" s="72" customFormat="1" ht="16.7" customHeight="1" x14ac:dyDescent="0.15">
      <c r="A10" s="130" t="s">
        <v>207</v>
      </c>
      <c r="B10" s="15">
        <f t="shared" si="0"/>
        <v>516709</v>
      </c>
      <c r="C10" s="52"/>
      <c r="D10" s="13">
        <v>25547</v>
      </c>
      <c r="E10" s="14"/>
      <c r="F10" s="13">
        <v>11997</v>
      </c>
      <c r="G10" s="14"/>
      <c r="H10" s="13">
        <v>27631</v>
      </c>
      <c r="I10" s="14"/>
      <c r="J10" s="13">
        <v>49127</v>
      </c>
      <c r="K10" s="14"/>
      <c r="L10" s="13">
        <v>32073</v>
      </c>
      <c r="M10" s="14"/>
      <c r="N10" s="13">
        <v>34496</v>
      </c>
      <c r="O10" s="14"/>
      <c r="P10" s="15">
        <v>12514</v>
      </c>
      <c r="Q10" s="14"/>
      <c r="R10" s="15">
        <v>31281</v>
      </c>
      <c r="S10" s="68"/>
    </row>
    <row r="11" spans="1:20" s="334" customFormat="1" ht="16.7" customHeight="1" x14ac:dyDescent="0.15">
      <c r="A11" s="331" t="s">
        <v>218</v>
      </c>
      <c r="B11" s="319">
        <f t="shared" si="0"/>
        <v>511918</v>
      </c>
      <c r="C11" s="321"/>
      <c r="D11" s="320">
        <v>25455</v>
      </c>
      <c r="E11" s="322"/>
      <c r="F11" s="320">
        <v>12047</v>
      </c>
      <c r="G11" s="322"/>
      <c r="H11" s="320">
        <v>27315</v>
      </c>
      <c r="I11" s="322"/>
      <c r="J11" s="320">
        <v>42643</v>
      </c>
      <c r="K11" s="322"/>
      <c r="L11" s="320">
        <v>32634</v>
      </c>
      <c r="M11" s="322"/>
      <c r="N11" s="320">
        <v>34830</v>
      </c>
      <c r="O11" s="322"/>
      <c r="P11" s="319">
        <v>12760</v>
      </c>
      <c r="Q11" s="322"/>
      <c r="R11" s="332">
        <v>31530</v>
      </c>
      <c r="S11" s="333"/>
    </row>
    <row r="12" spans="1:20" s="71" customFormat="1" ht="15" customHeight="1" x14ac:dyDescent="0.15">
      <c r="A12" s="375" t="s">
        <v>1</v>
      </c>
      <c r="B12" s="368" t="s">
        <v>25</v>
      </c>
      <c r="C12" s="369"/>
      <c r="D12" s="368" t="s">
        <v>26</v>
      </c>
      <c r="E12" s="369"/>
      <c r="F12" s="368" t="s">
        <v>29</v>
      </c>
      <c r="G12" s="369"/>
      <c r="H12" s="368" t="s">
        <v>30</v>
      </c>
      <c r="I12" s="369"/>
      <c r="J12" s="368" t="s">
        <v>31</v>
      </c>
      <c r="K12" s="369"/>
      <c r="L12" s="368" t="s">
        <v>33</v>
      </c>
      <c r="M12" s="369"/>
      <c r="N12" s="391" t="s">
        <v>27</v>
      </c>
      <c r="O12" s="392"/>
      <c r="P12" s="368" t="s">
        <v>34</v>
      </c>
      <c r="Q12" s="369"/>
      <c r="R12" s="368"/>
      <c r="S12" s="465"/>
      <c r="T12" s="72"/>
    </row>
    <row r="13" spans="1:20" s="71" customFormat="1" ht="15" customHeight="1" x14ac:dyDescent="0.15">
      <c r="A13" s="376"/>
      <c r="B13" s="370"/>
      <c r="C13" s="371"/>
      <c r="D13" s="370"/>
      <c r="E13" s="371"/>
      <c r="F13" s="370"/>
      <c r="G13" s="371"/>
      <c r="H13" s="370"/>
      <c r="I13" s="371"/>
      <c r="J13" s="370" t="s">
        <v>32</v>
      </c>
      <c r="K13" s="371"/>
      <c r="L13" s="370"/>
      <c r="M13" s="371"/>
      <c r="N13" s="393" t="s">
        <v>28</v>
      </c>
      <c r="O13" s="394"/>
      <c r="P13" s="370"/>
      <c r="Q13" s="371"/>
      <c r="R13" s="466"/>
      <c r="S13" s="467"/>
      <c r="T13" s="72"/>
    </row>
    <row r="14" spans="1:20" s="71" customFormat="1" ht="16.7" customHeight="1" x14ac:dyDescent="0.15">
      <c r="A14" s="130" t="s">
        <v>229</v>
      </c>
      <c r="B14" s="16">
        <v>5978</v>
      </c>
      <c r="C14" s="17"/>
      <c r="D14" s="16">
        <v>177762</v>
      </c>
      <c r="E14" s="17"/>
      <c r="F14" s="16">
        <v>67045</v>
      </c>
      <c r="G14" s="17"/>
      <c r="H14" s="16">
        <v>3003</v>
      </c>
      <c r="I14" s="17"/>
      <c r="J14" s="78">
        <v>1180</v>
      </c>
      <c r="K14" s="79"/>
      <c r="L14" s="119">
        <v>1009</v>
      </c>
      <c r="M14" s="79"/>
      <c r="N14" s="16">
        <v>20099</v>
      </c>
      <c r="O14" s="17"/>
      <c r="P14" s="16">
        <v>3341</v>
      </c>
      <c r="Q14" s="14"/>
      <c r="R14" s="15"/>
      <c r="S14" s="13"/>
      <c r="T14" s="72"/>
    </row>
    <row r="15" spans="1:20" s="71" customFormat="1" ht="16.7" customHeight="1" x14ac:dyDescent="0.15">
      <c r="A15" s="130" t="s">
        <v>131</v>
      </c>
      <c r="B15" s="16">
        <v>6023</v>
      </c>
      <c r="C15" s="17"/>
      <c r="D15" s="16">
        <v>179881</v>
      </c>
      <c r="E15" s="17"/>
      <c r="F15" s="16">
        <v>68399</v>
      </c>
      <c r="G15" s="17"/>
      <c r="H15" s="16">
        <v>3037</v>
      </c>
      <c r="I15" s="17"/>
      <c r="J15" s="78">
        <v>1182</v>
      </c>
      <c r="K15" s="79"/>
      <c r="L15" s="119">
        <v>1024</v>
      </c>
      <c r="M15" s="79"/>
      <c r="N15" s="16">
        <v>20464</v>
      </c>
      <c r="O15" s="17"/>
      <c r="P15" s="16">
        <v>3338</v>
      </c>
      <c r="Q15" s="14"/>
      <c r="R15" s="15"/>
      <c r="S15" s="13"/>
      <c r="T15" s="72"/>
    </row>
    <row r="16" spans="1:20" s="72" customFormat="1" ht="16.7" customHeight="1" x14ac:dyDescent="0.15">
      <c r="A16" s="130" t="s">
        <v>138</v>
      </c>
      <c r="B16" s="16">
        <v>6015</v>
      </c>
      <c r="C16" s="17"/>
      <c r="D16" s="16">
        <v>182383</v>
      </c>
      <c r="E16" s="17"/>
      <c r="F16" s="16">
        <v>69734</v>
      </c>
      <c r="G16" s="17"/>
      <c r="H16" s="16">
        <v>3105</v>
      </c>
      <c r="I16" s="17"/>
      <c r="J16" s="78">
        <v>1184</v>
      </c>
      <c r="K16" s="79"/>
      <c r="L16" s="119">
        <v>1052</v>
      </c>
      <c r="M16" s="79"/>
      <c r="N16" s="16">
        <v>20178</v>
      </c>
      <c r="O16" s="17"/>
      <c r="P16" s="16">
        <v>3357</v>
      </c>
      <c r="Q16" s="14"/>
      <c r="R16" s="15"/>
      <c r="S16" s="13"/>
    </row>
    <row r="17" spans="1:19" s="72" customFormat="1" ht="16.7" customHeight="1" x14ac:dyDescent="0.15">
      <c r="A17" s="130" t="s">
        <v>195</v>
      </c>
      <c r="B17" s="16">
        <v>5728</v>
      </c>
      <c r="C17" s="17"/>
      <c r="D17" s="16">
        <v>183105</v>
      </c>
      <c r="E17" s="17"/>
      <c r="F17" s="16">
        <v>71129</v>
      </c>
      <c r="G17" s="17"/>
      <c r="H17" s="16">
        <v>3154</v>
      </c>
      <c r="I17" s="17"/>
      <c r="J17" s="78">
        <v>1184</v>
      </c>
      <c r="K17" s="79"/>
      <c r="L17" s="119">
        <v>1053</v>
      </c>
      <c r="M17" s="79"/>
      <c r="N17" s="16">
        <v>19647</v>
      </c>
      <c r="O17" s="17"/>
      <c r="P17" s="16">
        <v>3410</v>
      </c>
      <c r="Q17" s="14"/>
      <c r="R17" s="15"/>
      <c r="S17" s="13"/>
    </row>
    <row r="18" spans="1:19" s="72" customFormat="1" ht="16.7" customHeight="1" x14ac:dyDescent="0.15">
      <c r="A18" s="130" t="s">
        <v>207</v>
      </c>
      <c r="B18" s="16">
        <v>5608</v>
      </c>
      <c r="C18" s="17"/>
      <c r="D18" s="16">
        <v>185300</v>
      </c>
      <c r="E18" s="17"/>
      <c r="F18" s="16">
        <v>72407</v>
      </c>
      <c r="G18" s="17"/>
      <c r="H18" s="16">
        <v>3194</v>
      </c>
      <c r="I18" s="17"/>
      <c r="J18" s="78">
        <v>1192</v>
      </c>
      <c r="K18" s="79"/>
      <c r="L18" s="119">
        <v>1060</v>
      </c>
      <c r="M18" s="79"/>
      <c r="N18" s="16">
        <v>19861</v>
      </c>
      <c r="O18" s="17"/>
      <c r="P18" s="16">
        <v>3421</v>
      </c>
      <c r="Q18" s="14"/>
      <c r="R18" s="15"/>
      <c r="S18" s="13"/>
    </row>
    <row r="19" spans="1:19" s="334" customFormat="1" ht="16.7" customHeight="1" x14ac:dyDescent="0.15">
      <c r="A19" s="335" t="s">
        <v>218</v>
      </c>
      <c r="B19" s="336">
        <v>5493</v>
      </c>
      <c r="C19" s="337"/>
      <c r="D19" s="336">
        <v>184475</v>
      </c>
      <c r="E19" s="337"/>
      <c r="F19" s="336">
        <v>73705</v>
      </c>
      <c r="G19" s="337"/>
      <c r="H19" s="336">
        <v>3247</v>
      </c>
      <c r="I19" s="337"/>
      <c r="J19" s="338">
        <v>1193</v>
      </c>
      <c r="K19" s="339"/>
      <c r="L19" s="340">
        <v>1071</v>
      </c>
      <c r="M19" s="339"/>
      <c r="N19" s="336">
        <v>20083</v>
      </c>
      <c r="O19" s="337"/>
      <c r="P19" s="336">
        <v>3437</v>
      </c>
      <c r="Q19" s="341"/>
      <c r="R19" s="319"/>
      <c r="S19" s="320"/>
    </row>
    <row r="20" spans="1:19" ht="23.1" customHeight="1" x14ac:dyDescent="0.15"/>
    <row r="51" ht="16.149999999999999" customHeight="1" x14ac:dyDescent="0.15"/>
    <row r="52" ht="6.6" customHeight="1" x14ac:dyDescent="0.15"/>
  </sheetData>
  <sheetProtection algorithmName="SHA-512" hashValue="o73ty81au3ZhqzuQ/3ndjLT1yl+V5hPwhUFGEKfaYFZ3KAcR5YaENkBAOTl8HpMSGLVaU5ST3xGmpDZ0hz9BAw==" saltValue="DIZ+Svc/zCWEaImXfeERdw==" spinCount="100000" sheet="1" objects="1" scenarios="1"/>
  <mergeCells count="27">
    <mergeCell ref="A12:A13"/>
    <mergeCell ref="A4:A5"/>
    <mergeCell ref="H4:I5"/>
    <mergeCell ref="D4:E5"/>
    <mergeCell ref="B4:C5"/>
    <mergeCell ref="B12:C13"/>
    <mergeCell ref="D12:E13"/>
    <mergeCell ref="F12:G13"/>
    <mergeCell ref="H12:I13"/>
    <mergeCell ref="A1:R1"/>
    <mergeCell ref="A3:R3"/>
    <mergeCell ref="R4:S5"/>
    <mergeCell ref="P4:Q5"/>
    <mergeCell ref="L4:M4"/>
    <mergeCell ref="L5:M5"/>
    <mergeCell ref="J5:K5"/>
    <mergeCell ref="J4:K4"/>
    <mergeCell ref="F4:G5"/>
    <mergeCell ref="N4:O5"/>
    <mergeCell ref="R12:S12"/>
    <mergeCell ref="J13:K13"/>
    <mergeCell ref="N13:O13"/>
    <mergeCell ref="R13:S13"/>
    <mergeCell ref="P12:Q13"/>
    <mergeCell ref="J12:K12"/>
    <mergeCell ref="L12:M13"/>
    <mergeCell ref="N12:O12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27"/>
  <sheetViews>
    <sheetView showGridLines="0" zoomScaleNormal="100" zoomScaleSheetLayoutView="100" workbookViewId="0">
      <selection activeCell="B28" sqref="B28"/>
    </sheetView>
  </sheetViews>
  <sheetFormatPr defaultColWidth="9" defaultRowHeight="13.5" x14ac:dyDescent="0.15"/>
  <cols>
    <col min="1" max="1" width="10" style="35" customWidth="1"/>
    <col min="2" max="2" width="6.75" style="37" customWidth="1"/>
    <col min="3" max="3" width="0.5" style="37" customWidth="1"/>
    <col min="4" max="4" width="6.75" style="35" customWidth="1"/>
    <col min="5" max="5" width="0.5" style="37" customWidth="1"/>
    <col min="6" max="6" width="6.5" style="35" customWidth="1"/>
    <col min="7" max="7" width="0.5" style="37" customWidth="1"/>
    <col min="8" max="8" width="6.5" style="35" customWidth="1"/>
    <col min="9" max="9" width="0.5" style="37" customWidth="1"/>
    <col min="10" max="10" width="6.5" style="35" customWidth="1"/>
    <col min="11" max="11" width="0.5" style="37" customWidth="1"/>
    <col min="12" max="12" width="6.5" style="35" customWidth="1"/>
    <col min="13" max="13" width="0.5" style="37" customWidth="1"/>
    <col min="14" max="14" width="6.5" style="35" customWidth="1"/>
    <col min="15" max="15" width="0.5" style="37" customWidth="1"/>
    <col min="16" max="16" width="6.5" style="35" customWidth="1"/>
    <col min="17" max="17" width="0.5" style="37" customWidth="1"/>
    <col min="18" max="18" width="6.5" style="35" customWidth="1"/>
    <col min="19" max="19" width="0.5" style="37" customWidth="1"/>
    <col min="20" max="20" width="6.5" style="37" customWidth="1"/>
    <col min="21" max="21" width="0.5" style="35" customWidth="1"/>
    <col min="22" max="22" width="6.5" style="35" customWidth="1"/>
    <col min="23" max="23" width="0.5" style="35" customWidth="1"/>
    <col min="24" max="24" width="1.25" style="35" customWidth="1"/>
    <col min="25" max="16384" width="9" style="35"/>
  </cols>
  <sheetData>
    <row r="1" spans="1:24" s="73" customFormat="1" ht="23.1" customHeight="1" x14ac:dyDescent="0.15">
      <c r="A1" s="381" t="s">
        <v>143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22"/>
    </row>
    <row r="2" spans="1:24" s="73" customFormat="1" ht="23.1" customHeight="1" x14ac:dyDescent="0.15">
      <c r="B2" s="74"/>
      <c r="C2" s="74"/>
      <c r="E2" s="74"/>
      <c r="G2" s="74"/>
      <c r="I2" s="74"/>
      <c r="K2" s="74"/>
      <c r="M2" s="74"/>
      <c r="O2" s="74"/>
      <c r="Q2" s="74"/>
      <c r="S2" s="74"/>
      <c r="T2" s="74"/>
    </row>
    <row r="3" spans="1:24" s="73" customFormat="1" ht="23.1" customHeight="1" x14ac:dyDescent="0.15">
      <c r="A3" s="475" t="s">
        <v>141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spans="1:24" s="73" customFormat="1" ht="15" customHeight="1" x14ac:dyDescent="0.15">
      <c r="A4" s="476" t="s">
        <v>1</v>
      </c>
      <c r="B4" s="479" t="s">
        <v>104</v>
      </c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1"/>
      <c r="X4" s="128"/>
    </row>
    <row r="5" spans="1:24" s="73" customFormat="1" ht="15" customHeight="1" x14ac:dyDescent="0.15">
      <c r="A5" s="477"/>
      <c r="B5" s="482" t="s">
        <v>35</v>
      </c>
      <c r="C5" s="483"/>
      <c r="D5" s="486" t="s">
        <v>120</v>
      </c>
      <c r="E5" s="487"/>
      <c r="F5" s="488"/>
      <c r="G5" s="488"/>
      <c r="H5" s="488"/>
      <c r="I5" s="488"/>
      <c r="J5" s="488"/>
      <c r="K5" s="488"/>
      <c r="L5" s="488"/>
      <c r="M5" s="488"/>
      <c r="N5" s="488"/>
      <c r="O5" s="489"/>
      <c r="P5" s="482" t="s">
        <v>121</v>
      </c>
      <c r="Q5" s="490"/>
      <c r="R5" s="482" t="s">
        <v>97</v>
      </c>
      <c r="S5" s="490"/>
      <c r="T5" s="492" t="s">
        <v>122</v>
      </c>
      <c r="U5" s="493"/>
      <c r="V5" s="482" t="s">
        <v>133</v>
      </c>
      <c r="W5" s="490"/>
    </row>
    <row r="6" spans="1:24" s="73" customFormat="1" ht="15" customHeight="1" x14ac:dyDescent="0.15">
      <c r="A6" s="478"/>
      <c r="B6" s="484"/>
      <c r="C6" s="485"/>
      <c r="D6" s="496" t="s">
        <v>98</v>
      </c>
      <c r="E6" s="491"/>
      <c r="F6" s="497" t="s">
        <v>38</v>
      </c>
      <c r="G6" s="489"/>
      <c r="H6" s="497" t="s">
        <v>39</v>
      </c>
      <c r="I6" s="489"/>
      <c r="J6" s="497" t="s">
        <v>99</v>
      </c>
      <c r="K6" s="489"/>
      <c r="L6" s="497" t="s">
        <v>100</v>
      </c>
      <c r="M6" s="489"/>
      <c r="N6" s="497" t="s">
        <v>123</v>
      </c>
      <c r="O6" s="489"/>
      <c r="P6" s="484"/>
      <c r="Q6" s="491"/>
      <c r="R6" s="484"/>
      <c r="S6" s="491"/>
      <c r="T6" s="494"/>
      <c r="U6" s="495"/>
      <c r="V6" s="484"/>
      <c r="W6" s="491"/>
    </row>
    <row r="7" spans="1:24" s="73" customFormat="1" ht="15" customHeight="1" x14ac:dyDescent="0.15">
      <c r="A7" s="359" t="s">
        <v>234</v>
      </c>
      <c r="B7" s="131">
        <v>507467</v>
      </c>
      <c r="C7" s="132"/>
      <c r="D7" s="133">
        <f>SUM(F7+H7+J7+L7+N7)</f>
        <v>323795</v>
      </c>
      <c r="E7" s="134"/>
      <c r="F7" s="131">
        <v>179906</v>
      </c>
      <c r="G7" s="134"/>
      <c r="H7" s="131">
        <v>101905</v>
      </c>
      <c r="I7" s="134"/>
      <c r="J7" s="131">
        <v>2139</v>
      </c>
      <c r="K7" s="134"/>
      <c r="L7" s="131">
        <v>31972</v>
      </c>
      <c r="M7" s="134"/>
      <c r="N7" s="131">
        <v>7873</v>
      </c>
      <c r="O7" s="135"/>
      <c r="P7" s="131" t="s">
        <v>118</v>
      </c>
      <c r="Q7" s="136"/>
      <c r="R7" s="134">
        <v>174487</v>
      </c>
      <c r="S7" s="135"/>
      <c r="T7" s="134">
        <v>9185</v>
      </c>
      <c r="U7" s="137"/>
      <c r="V7" s="134" t="s">
        <v>118</v>
      </c>
      <c r="W7" s="137"/>
    </row>
    <row r="8" spans="1:24" s="74" customFormat="1" ht="15" customHeight="1" x14ac:dyDescent="0.15">
      <c r="A8" s="359" t="s">
        <v>131</v>
      </c>
      <c r="B8" s="131">
        <v>401554</v>
      </c>
      <c r="C8" s="132"/>
      <c r="D8" s="133">
        <f t="shared" ref="D8:D12" si="0">SUM(F8+H8+J8+L8+N8)</f>
        <v>237492</v>
      </c>
      <c r="E8" s="134"/>
      <c r="F8" s="131">
        <v>135762</v>
      </c>
      <c r="G8" s="134"/>
      <c r="H8" s="131">
        <v>73428</v>
      </c>
      <c r="I8" s="134"/>
      <c r="J8" s="131">
        <v>1661</v>
      </c>
      <c r="K8" s="134"/>
      <c r="L8" s="131">
        <v>21480</v>
      </c>
      <c r="M8" s="134"/>
      <c r="N8" s="131">
        <v>5161</v>
      </c>
      <c r="O8" s="135"/>
      <c r="P8" s="131" t="s">
        <v>118</v>
      </c>
      <c r="Q8" s="136"/>
      <c r="R8" s="134">
        <v>152123</v>
      </c>
      <c r="S8" s="135"/>
      <c r="T8" s="134">
        <v>11642</v>
      </c>
      <c r="U8" s="137"/>
      <c r="V8" s="134">
        <v>297</v>
      </c>
      <c r="W8" s="137"/>
    </row>
    <row r="9" spans="1:24" s="74" customFormat="1" ht="15" customHeight="1" x14ac:dyDescent="0.15">
      <c r="A9" s="359" t="s">
        <v>138</v>
      </c>
      <c r="B9" s="131">
        <v>538415</v>
      </c>
      <c r="C9" s="132"/>
      <c r="D9" s="133">
        <f t="shared" si="0"/>
        <v>321870</v>
      </c>
      <c r="E9" s="134"/>
      <c r="F9" s="131">
        <v>174162</v>
      </c>
      <c r="G9" s="134"/>
      <c r="H9" s="131">
        <v>109488</v>
      </c>
      <c r="I9" s="134"/>
      <c r="J9" s="131">
        <v>2379</v>
      </c>
      <c r="K9" s="134"/>
      <c r="L9" s="131">
        <v>28176</v>
      </c>
      <c r="M9" s="134"/>
      <c r="N9" s="131">
        <v>7665</v>
      </c>
      <c r="O9" s="135"/>
      <c r="P9" s="131" t="s">
        <v>118</v>
      </c>
      <c r="Q9" s="136"/>
      <c r="R9" s="134">
        <v>199927</v>
      </c>
      <c r="S9" s="135"/>
      <c r="T9" s="134">
        <v>14833</v>
      </c>
      <c r="U9" s="137"/>
      <c r="V9" s="134">
        <v>1785</v>
      </c>
      <c r="W9" s="137"/>
    </row>
    <row r="10" spans="1:24" s="74" customFormat="1" ht="15" customHeight="1" x14ac:dyDescent="0.15">
      <c r="A10" s="359" t="s">
        <v>195</v>
      </c>
      <c r="B10" s="131">
        <v>518812</v>
      </c>
      <c r="C10" s="132"/>
      <c r="D10" s="133">
        <f t="shared" si="0"/>
        <v>315305</v>
      </c>
      <c r="E10" s="134"/>
      <c r="F10" s="131">
        <v>165137</v>
      </c>
      <c r="G10" s="134"/>
      <c r="H10" s="131">
        <v>112703</v>
      </c>
      <c r="I10" s="134"/>
      <c r="J10" s="131">
        <v>2753</v>
      </c>
      <c r="K10" s="134"/>
      <c r="L10" s="131">
        <v>28357</v>
      </c>
      <c r="M10" s="134"/>
      <c r="N10" s="131">
        <v>6355</v>
      </c>
      <c r="O10" s="135"/>
      <c r="P10" s="131" t="s">
        <v>204</v>
      </c>
      <c r="Q10" s="136"/>
      <c r="R10" s="134">
        <v>185892</v>
      </c>
      <c r="S10" s="135"/>
      <c r="T10" s="134">
        <v>15509</v>
      </c>
      <c r="U10" s="137"/>
      <c r="V10" s="134">
        <v>2106</v>
      </c>
      <c r="W10" s="137"/>
    </row>
    <row r="11" spans="1:24" s="74" customFormat="1" ht="15" customHeight="1" x14ac:dyDescent="0.15">
      <c r="A11" s="359" t="s">
        <v>207</v>
      </c>
      <c r="B11" s="131">
        <v>500202</v>
      </c>
      <c r="C11" s="132"/>
      <c r="D11" s="133">
        <f t="shared" si="0"/>
        <v>307054</v>
      </c>
      <c r="E11" s="134"/>
      <c r="F11" s="131">
        <v>160798</v>
      </c>
      <c r="G11" s="134"/>
      <c r="H11" s="131">
        <v>110287</v>
      </c>
      <c r="I11" s="134"/>
      <c r="J11" s="131">
        <v>2323</v>
      </c>
      <c r="K11" s="134">
        <v>0</v>
      </c>
      <c r="L11" s="131">
        <v>28115</v>
      </c>
      <c r="M11" s="134"/>
      <c r="N11" s="131">
        <v>5531</v>
      </c>
      <c r="O11" s="135"/>
      <c r="P11" s="131" t="s">
        <v>204</v>
      </c>
      <c r="Q11" s="136"/>
      <c r="R11" s="134">
        <v>174692</v>
      </c>
      <c r="S11" s="135"/>
      <c r="T11" s="134">
        <v>15815</v>
      </c>
      <c r="U11" s="137"/>
      <c r="V11" s="134">
        <v>2641</v>
      </c>
      <c r="W11" s="137"/>
    </row>
    <row r="12" spans="1:24" s="350" customFormat="1" ht="15" customHeight="1" x14ac:dyDescent="0.15">
      <c r="A12" s="342" t="s">
        <v>218</v>
      </c>
      <c r="B12" s="343">
        <v>486648</v>
      </c>
      <c r="C12" s="344"/>
      <c r="D12" s="345">
        <f t="shared" si="0"/>
        <v>294523</v>
      </c>
      <c r="E12" s="346"/>
      <c r="F12" s="343">
        <v>154091</v>
      </c>
      <c r="G12" s="346"/>
      <c r="H12" s="343">
        <v>109382</v>
      </c>
      <c r="I12" s="346"/>
      <c r="J12" s="343">
        <v>1793</v>
      </c>
      <c r="K12" s="346"/>
      <c r="L12" s="343">
        <v>24974</v>
      </c>
      <c r="M12" s="346"/>
      <c r="N12" s="343">
        <v>4283</v>
      </c>
      <c r="O12" s="347"/>
      <c r="P12" s="343" t="s">
        <v>204</v>
      </c>
      <c r="Q12" s="348"/>
      <c r="R12" s="346">
        <v>173322</v>
      </c>
      <c r="S12" s="347"/>
      <c r="T12" s="346">
        <v>16046</v>
      </c>
      <c r="U12" s="349"/>
      <c r="V12" s="346">
        <v>2757</v>
      </c>
      <c r="W12" s="349"/>
    </row>
    <row r="13" spans="1:24" s="73" customFormat="1" ht="15" customHeight="1" x14ac:dyDescent="0.15">
      <c r="A13" s="476" t="s">
        <v>1</v>
      </c>
      <c r="B13" s="482" t="s">
        <v>124</v>
      </c>
      <c r="C13" s="490"/>
      <c r="D13" s="482" t="s">
        <v>96</v>
      </c>
      <c r="E13" s="487"/>
      <c r="F13" s="488"/>
      <c r="G13" s="488"/>
      <c r="H13" s="488"/>
      <c r="I13" s="488"/>
      <c r="J13" s="488"/>
      <c r="K13" s="488"/>
      <c r="L13" s="488"/>
      <c r="M13" s="489"/>
      <c r="N13" s="138"/>
      <c r="O13" s="138"/>
      <c r="P13" s="138"/>
      <c r="Q13" s="138"/>
      <c r="R13" s="138"/>
      <c r="S13" s="138"/>
      <c r="T13" s="138"/>
      <c r="U13" s="138"/>
      <c r="V13" s="138"/>
      <c r="W13" s="139"/>
    </row>
    <row r="14" spans="1:24" s="73" customFormat="1" ht="15" customHeight="1" x14ac:dyDescent="0.15">
      <c r="A14" s="477"/>
      <c r="B14" s="498"/>
      <c r="C14" s="499"/>
      <c r="D14" s="498" t="s">
        <v>35</v>
      </c>
      <c r="E14" s="500"/>
      <c r="F14" s="482" t="s">
        <v>125</v>
      </c>
      <c r="G14" s="503"/>
      <c r="H14" s="504"/>
      <c r="I14" s="504"/>
      <c r="J14" s="504"/>
      <c r="K14" s="505"/>
      <c r="L14" s="482" t="s">
        <v>121</v>
      </c>
      <c r="M14" s="490"/>
      <c r="N14" s="138"/>
      <c r="O14" s="138"/>
      <c r="P14" s="138"/>
      <c r="Q14" s="138"/>
      <c r="R14" s="138"/>
      <c r="S14" s="138"/>
      <c r="T14" s="138"/>
      <c r="U14" s="138"/>
      <c r="V14" s="138"/>
      <c r="W14" s="139"/>
    </row>
    <row r="15" spans="1:24" s="73" customFormat="1" ht="15" customHeight="1" x14ac:dyDescent="0.15">
      <c r="A15" s="478"/>
      <c r="B15" s="484"/>
      <c r="C15" s="491"/>
      <c r="D15" s="501"/>
      <c r="E15" s="502"/>
      <c r="F15" s="478" t="s">
        <v>14</v>
      </c>
      <c r="G15" s="478"/>
      <c r="H15" s="506" t="s">
        <v>36</v>
      </c>
      <c r="I15" s="506"/>
      <c r="J15" s="506" t="s">
        <v>37</v>
      </c>
      <c r="K15" s="506"/>
      <c r="L15" s="484"/>
      <c r="M15" s="491"/>
      <c r="N15" s="138"/>
      <c r="O15" s="138"/>
      <c r="P15" s="138"/>
      <c r="Q15" s="138"/>
      <c r="R15" s="138"/>
      <c r="S15" s="138"/>
      <c r="T15" s="138"/>
      <c r="U15" s="138"/>
      <c r="V15" s="138"/>
      <c r="W15" s="139"/>
    </row>
    <row r="16" spans="1:24" s="65" customFormat="1" ht="15" customHeight="1" x14ac:dyDescent="0.15">
      <c r="A16" s="359" t="s">
        <v>234</v>
      </c>
      <c r="B16" s="140">
        <v>219888</v>
      </c>
      <c r="C16" s="141"/>
      <c r="D16" s="140">
        <f>SUM(F16)</f>
        <v>94865</v>
      </c>
      <c r="E16" s="142"/>
      <c r="F16" s="143">
        <f t="shared" ref="F16:F17" si="1">SUM(H16:J16)</f>
        <v>94865</v>
      </c>
      <c r="G16" s="142"/>
      <c r="H16" s="143">
        <f>2635+81620</f>
        <v>84255</v>
      </c>
      <c r="I16" s="142"/>
      <c r="J16" s="143">
        <v>10610</v>
      </c>
      <c r="K16" s="142"/>
      <c r="L16" s="143" t="s">
        <v>118</v>
      </c>
      <c r="M16" s="144"/>
      <c r="N16" s="145"/>
      <c r="O16" s="138"/>
      <c r="P16" s="138"/>
      <c r="Q16" s="138"/>
      <c r="R16" s="138"/>
      <c r="S16" s="138"/>
      <c r="T16" s="138"/>
      <c r="U16" s="138"/>
      <c r="V16" s="138"/>
      <c r="W16" s="146"/>
    </row>
    <row r="17" spans="1:24" s="75" customFormat="1" ht="15" customHeight="1" x14ac:dyDescent="0.15">
      <c r="A17" s="359" t="s">
        <v>131</v>
      </c>
      <c r="B17" s="140">
        <v>138900</v>
      </c>
      <c r="C17" s="141"/>
      <c r="D17" s="140">
        <f t="shared" ref="D17:D21" si="2">SUM(F17)</f>
        <v>74871</v>
      </c>
      <c r="E17" s="142"/>
      <c r="F17" s="143">
        <f t="shared" si="1"/>
        <v>74871</v>
      </c>
      <c r="G17" s="142"/>
      <c r="H17" s="143">
        <v>64614</v>
      </c>
      <c r="I17" s="142"/>
      <c r="J17" s="143">
        <v>10257</v>
      </c>
      <c r="K17" s="142"/>
      <c r="L17" s="143" t="s">
        <v>118</v>
      </c>
      <c r="M17" s="144"/>
      <c r="N17" s="145"/>
      <c r="O17" s="138"/>
      <c r="P17" s="138"/>
      <c r="Q17" s="138"/>
      <c r="R17" s="138"/>
      <c r="S17" s="138"/>
      <c r="T17" s="138"/>
      <c r="U17" s="138"/>
      <c r="V17" s="138"/>
      <c r="W17" s="147"/>
    </row>
    <row r="18" spans="1:24" s="75" customFormat="1" ht="15" customHeight="1" x14ac:dyDescent="0.15">
      <c r="A18" s="359" t="s">
        <v>138</v>
      </c>
      <c r="B18" s="140">
        <v>203799</v>
      </c>
      <c r="C18" s="141"/>
      <c r="D18" s="140">
        <f t="shared" si="2"/>
        <v>99037</v>
      </c>
      <c r="E18" s="142"/>
      <c r="F18" s="143">
        <f>SUM(H18:J18)</f>
        <v>99037</v>
      </c>
      <c r="G18" s="142"/>
      <c r="H18" s="143">
        <v>85036</v>
      </c>
      <c r="I18" s="142"/>
      <c r="J18" s="143">
        <f>11014+2987</f>
        <v>14001</v>
      </c>
      <c r="K18" s="142"/>
      <c r="L18" s="143" t="s">
        <v>118</v>
      </c>
      <c r="M18" s="144"/>
      <c r="N18" s="145"/>
      <c r="O18" s="138"/>
      <c r="P18" s="138"/>
      <c r="Q18" s="138"/>
      <c r="R18" s="138"/>
      <c r="S18" s="138"/>
      <c r="T18" s="138"/>
      <c r="U18" s="138"/>
      <c r="V18" s="138"/>
      <c r="W18" s="147"/>
    </row>
    <row r="19" spans="1:24" s="75" customFormat="1" ht="15" customHeight="1" x14ac:dyDescent="0.15">
      <c r="A19" s="359" t="s">
        <v>195</v>
      </c>
      <c r="B19" s="140">
        <v>203355</v>
      </c>
      <c r="C19" s="141"/>
      <c r="D19" s="140">
        <f t="shared" si="2"/>
        <v>95877</v>
      </c>
      <c r="E19" s="142"/>
      <c r="F19" s="143">
        <f>SUM(H19:J19)</f>
        <v>95877</v>
      </c>
      <c r="G19" s="142"/>
      <c r="H19" s="143">
        <v>82702</v>
      </c>
      <c r="I19" s="142"/>
      <c r="J19" s="143">
        <f>10553+2622</f>
        <v>13175</v>
      </c>
      <c r="K19" s="142"/>
      <c r="L19" s="143" t="s">
        <v>204</v>
      </c>
      <c r="M19" s="144"/>
      <c r="N19" s="145"/>
      <c r="O19" s="138"/>
      <c r="P19" s="138"/>
      <c r="Q19" s="138"/>
      <c r="R19" s="138"/>
      <c r="S19" s="138"/>
      <c r="T19" s="138"/>
      <c r="U19" s="138"/>
      <c r="V19" s="138"/>
      <c r="W19" s="147"/>
    </row>
    <row r="20" spans="1:24" s="75" customFormat="1" ht="15" customHeight="1" x14ac:dyDescent="0.15">
      <c r="A20" s="359" t="s">
        <v>207</v>
      </c>
      <c r="B20" s="140">
        <v>206440</v>
      </c>
      <c r="C20" s="141"/>
      <c r="D20" s="140">
        <f t="shared" si="2"/>
        <v>95090</v>
      </c>
      <c r="E20" s="142"/>
      <c r="F20" s="143">
        <f t="shared" ref="F20:F21" si="3">SUM(H20:J20)</f>
        <v>95090</v>
      </c>
      <c r="G20" s="142"/>
      <c r="H20" s="143">
        <v>83008</v>
      </c>
      <c r="I20" s="142"/>
      <c r="J20" s="143">
        <v>12082</v>
      </c>
      <c r="K20" s="142"/>
      <c r="L20" s="143" t="s">
        <v>204</v>
      </c>
      <c r="M20" s="144"/>
      <c r="N20" s="145"/>
      <c r="O20" s="138"/>
      <c r="P20" s="138"/>
      <c r="Q20" s="138"/>
      <c r="R20" s="138"/>
      <c r="S20" s="138"/>
      <c r="T20" s="138"/>
      <c r="U20" s="138"/>
      <c r="V20" s="138"/>
      <c r="W20" s="147"/>
    </row>
    <row r="21" spans="1:24" s="350" customFormat="1" ht="15" customHeight="1" x14ac:dyDescent="0.15">
      <c r="A21" s="342" t="s">
        <v>218</v>
      </c>
      <c r="B21" s="351">
        <v>201446</v>
      </c>
      <c r="C21" s="352"/>
      <c r="D21" s="351">
        <f t="shared" si="2"/>
        <v>90012</v>
      </c>
      <c r="E21" s="353"/>
      <c r="F21" s="354">
        <f t="shared" si="3"/>
        <v>90012</v>
      </c>
      <c r="G21" s="353"/>
      <c r="H21" s="354">
        <v>78837</v>
      </c>
      <c r="I21" s="353"/>
      <c r="J21" s="354">
        <v>11175</v>
      </c>
      <c r="K21" s="353"/>
      <c r="L21" s="354" t="s">
        <v>204</v>
      </c>
      <c r="M21" s="355"/>
      <c r="N21" s="356"/>
      <c r="O21" s="357"/>
      <c r="P21" s="357"/>
      <c r="Q21" s="357"/>
      <c r="R21" s="357"/>
      <c r="S21" s="357"/>
      <c r="T21" s="357"/>
      <c r="U21" s="357"/>
      <c r="V21" s="357"/>
      <c r="W21" s="358"/>
    </row>
    <row r="22" spans="1:24" s="73" customFormat="1" ht="13.5" customHeight="1" x14ac:dyDescent="0.15">
      <c r="A22" s="360" t="s">
        <v>239</v>
      </c>
      <c r="B22" s="127"/>
      <c r="C22" s="127"/>
      <c r="D22" s="127"/>
      <c r="E22" s="127"/>
      <c r="F22" s="361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18"/>
      <c r="T22" s="118"/>
      <c r="U22" s="118"/>
      <c r="V22" s="118"/>
      <c r="W22" s="74"/>
      <c r="X22" s="74"/>
    </row>
    <row r="23" spans="1:24" s="73" customFormat="1" ht="13.5" customHeight="1" x14ac:dyDescent="0.15">
      <c r="A23" s="360" t="s">
        <v>240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</row>
    <row r="24" spans="1:24" s="73" customFormat="1" ht="13.5" customHeight="1" x14ac:dyDescent="0.15">
      <c r="A24" s="360" t="s">
        <v>241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</row>
    <row r="25" spans="1:24" s="73" customFormat="1" ht="13.5" customHeight="1" x14ac:dyDescent="0.15">
      <c r="A25" s="360" t="s">
        <v>242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</row>
    <row r="26" spans="1:24" s="73" customFormat="1" ht="13.5" customHeight="1" x14ac:dyDescent="0.15">
      <c r="A26" s="360" t="s">
        <v>243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4" s="73" customFormat="1" x14ac:dyDescent="0.15">
      <c r="A27" s="360" t="s">
        <v>244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</row>
  </sheetData>
  <sheetProtection algorithmName="SHA-512" hashValue="WjUsjfkSchlxC0CBIrjz1E5dJ/AZi6ucDoCRvL7a7k+kcPYAy1PxciEOTIjVSTmohxcuUh5OIXTPUe5PkH7Ppg==" saltValue="aDd0B2NfCJfKxyDGAOiRoA==" spinCount="100000" sheet="1" objects="1" scenarios="1"/>
  <mergeCells count="25">
    <mergeCell ref="A13:A15"/>
    <mergeCell ref="B13:C15"/>
    <mergeCell ref="D13:M13"/>
    <mergeCell ref="D14:E15"/>
    <mergeCell ref="F14:K14"/>
    <mergeCell ref="L14:M15"/>
    <mergeCell ref="F15:G15"/>
    <mergeCell ref="H15:I15"/>
    <mergeCell ref="J15:K15"/>
    <mergeCell ref="A3:V3"/>
    <mergeCell ref="A1:S1"/>
    <mergeCell ref="A4:A6"/>
    <mergeCell ref="B4:W4"/>
    <mergeCell ref="B5:C6"/>
    <mergeCell ref="D5:O5"/>
    <mergeCell ref="P5:Q6"/>
    <mergeCell ref="R5:S6"/>
    <mergeCell ref="T5:U6"/>
    <mergeCell ref="V5:W6"/>
    <mergeCell ref="D6:E6"/>
    <mergeCell ref="F6:G6"/>
    <mergeCell ref="H6:I6"/>
    <mergeCell ref="J6:K6"/>
    <mergeCell ref="L6:M6"/>
    <mergeCell ref="N6:O6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U49"/>
  <sheetViews>
    <sheetView showGridLines="0" zoomScaleNormal="100" zoomScaleSheetLayoutView="50" workbookViewId="0">
      <selection activeCell="J2" sqref="J2"/>
    </sheetView>
  </sheetViews>
  <sheetFormatPr defaultColWidth="9" defaultRowHeight="13.5" x14ac:dyDescent="0.15"/>
  <cols>
    <col min="1" max="1" width="0.375" style="41" customWidth="1"/>
    <col min="2" max="2" width="6.125" style="41" customWidth="1"/>
    <col min="3" max="3" width="10.375" style="42" customWidth="1"/>
    <col min="4" max="4" width="0.375" style="41" customWidth="1"/>
    <col min="5" max="5" width="5.625" style="43" customWidth="1"/>
    <col min="6" max="6" width="10.125" style="42" customWidth="1"/>
    <col min="7" max="7" width="0.625" style="41" customWidth="1"/>
    <col min="8" max="8" width="10.125" style="42" customWidth="1"/>
    <col min="9" max="9" width="0.625" style="41" customWidth="1"/>
    <col min="10" max="10" width="10.125" style="42" customWidth="1"/>
    <col min="11" max="11" width="0.625" style="41" customWidth="1"/>
    <col min="12" max="12" width="10.125" style="42" customWidth="1"/>
    <col min="13" max="13" width="0.625" style="41" customWidth="1"/>
    <col min="14" max="14" width="10.125" style="42" customWidth="1"/>
    <col min="15" max="15" width="0.625" style="41" customWidth="1"/>
    <col min="16" max="16" width="10.125" style="42" customWidth="1"/>
    <col min="17" max="17" width="0.625" style="41" customWidth="1"/>
    <col min="18" max="16384" width="9" style="41"/>
  </cols>
  <sheetData>
    <row r="1" spans="1:17" ht="23.1" customHeight="1" x14ac:dyDescent="0.15">
      <c r="B1" s="528" t="s">
        <v>167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</row>
    <row r="2" spans="1:17" ht="23.1" customHeight="1" x14ac:dyDescent="0.15">
      <c r="B2" s="248"/>
      <c r="C2" s="91"/>
    </row>
    <row r="3" spans="1:17" ht="23.1" customHeight="1" x14ac:dyDescent="0.15">
      <c r="B3" s="529" t="s">
        <v>226</v>
      </c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</row>
    <row r="4" spans="1:17" ht="21.95" customHeight="1" x14ac:dyDescent="0.15">
      <c r="A4" s="530" t="s">
        <v>110</v>
      </c>
      <c r="B4" s="531"/>
      <c r="C4" s="531"/>
      <c r="D4" s="531"/>
      <c r="E4" s="532"/>
      <c r="F4" s="510" t="s">
        <v>127</v>
      </c>
      <c r="G4" s="511"/>
      <c r="H4" s="510" t="s">
        <v>132</v>
      </c>
      <c r="I4" s="511"/>
      <c r="J4" s="510" t="s">
        <v>140</v>
      </c>
      <c r="K4" s="511"/>
      <c r="L4" s="510" t="s">
        <v>198</v>
      </c>
      <c r="M4" s="511"/>
      <c r="N4" s="510" t="s">
        <v>212</v>
      </c>
      <c r="O4" s="511"/>
      <c r="P4" s="510" t="s">
        <v>224</v>
      </c>
      <c r="Q4" s="511"/>
    </row>
    <row r="5" spans="1:17" ht="15" customHeight="1" x14ac:dyDescent="0.15">
      <c r="A5" s="44"/>
      <c r="B5" s="533" t="s">
        <v>52</v>
      </c>
      <c r="C5" s="533"/>
      <c r="D5" s="53"/>
      <c r="E5" s="54" t="s">
        <v>41</v>
      </c>
      <c r="F5" s="89">
        <f>SUM(F8,F10,F12,F14,F16,F18,F20,F22,F24,F26,F28)</f>
        <v>31896</v>
      </c>
      <c r="G5" s="66"/>
      <c r="H5" s="89">
        <f>SUM(H8,H10,H12,H14,H16,H18,H20,H22,H24,H26,H28)</f>
        <v>20648</v>
      </c>
      <c r="I5" s="66"/>
      <c r="J5" s="89">
        <f>SUM(J8,J10,J12,J14,J16,J18,J20,J22,J24,J26,J28)</f>
        <v>28629</v>
      </c>
      <c r="K5" s="66"/>
      <c r="L5" s="89">
        <f>SUM(L8,L10,L12,L14,L16,L18,L20,L22,L24,L26,L28)</f>
        <v>30754</v>
      </c>
      <c r="M5" s="66"/>
      <c r="N5" s="89">
        <f>SUM(N8,N10,N12,N14,N16,N18,N20,N22,N24,N26,N28)</f>
        <v>31138</v>
      </c>
      <c r="O5" s="66"/>
      <c r="P5" s="89">
        <f>SUM(P8,P10,P12,P14,P16,P18,P20,P22,P24,P26,P28)</f>
        <v>31924</v>
      </c>
      <c r="Q5" s="66"/>
    </row>
    <row r="6" spans="1:17" s="42" customFormat="1" ht="15" customHeight="1" x14ac:dyDescent="0.15">
      <c r="A6" s="44"/>
      <c r="B6" s="533"/>
      <c r="C6" s="533"/>
      <c r="D6" s="53"/>
      <c r="E6" s="54" t="s">
        <v>42</v>
      </c>
      <c r="F6" s="89">
        <f>SUM(F9,F11,F13,F15,F17,F19,F21,F23,F25,F27,F29)</f>
        <v>431494</v>
      </c>
      <c r="G6" s="66"/>
      <c r="H6" s="89">
        <f>SUM(H9,H11,H13,H15,H17,H19,H21,H23,H25,H27,H29)</f>
        <v>206229</v>
      </c>
      <c r="I6" s="66"/>
      <c r="J6" s="89">
        <f>SUM(J9,J11,J13,J15,J17,J19,J21,J23,J25,J27,J29)</f>
        <v>283927</v>
      </c>
      <c r="K6" s="66"/>
      <c r="L6" s="89">
        <f>SUM(L9,L11,L13,L15,L17,L19,L21,L23,L25,L27,L29)</f>
        <v>339191</v>
      </c>
      <c r="M6" s="66"/>
      <c r="N6" s="89">
        <f>SUM(N9,N11,N13,N15,N17,N19,N21,N23,N25,N27,N29)</f>
        <v>366457</v>
      </c>
      <c r="O6" s="66"/>
      <c r="P6" s="89">
        <f>SUM(P9,P11,P13,P15,P17,P19,P21,P23,P25,P27,P29)</f>
        <v>387881</v>
      </c>
      <c r="Q6" s="66"/>
    </row>
    <row r="7" spans="1:17" ht="7.5" customHeight="1" x14ac:dyDescent="0.15">
      <c r="A7" s="44"/>
      <c r="B7" s="91"/>
      <c r="C7" s="300"/>
      <c r="D7" s="30"/>
      <c r="E7" s="31"/>
      <c r="F7" s="254"/>
      <c r="G7" s="66"/>
      <c r="H7" s="254"/>
      <c r="I7" s="66"/>
      <c r="J7" s="254"/>
      <c r="K7" s="66"/>
      <c r="L7" s="254"/>
      <c r="M7" s="66"/>
      <c r="N7" s="254"/>
      <c r="O7" s="66"/>
      <c r="P7" s="254"/>
      <c r="Q7" s="66"/>
    </row>
    <row r="8" spans="1:17" ht="15" customHeight="1" x14ac:dyDescent="0.15">
      <c r="A8" s="44"/>
      <c r="B8" s="514" t="s">
        <v>40</v>
      </c>
      <c r="C8" s="514"/>
      <c r="D8" s="30"/>
      <c r="E8" s="31" t="s">
        <v>41</v>
      </c>
      <c r="F8" s="307">
        <v>3296</v>
      </c>
      <c r="G8" s="76"/>
      <c r="H8" s="307">
        <v>2224</v>
      </c>
      <c r="I8" s="76"/>
      <c r="J8" s="307">
        <v>2873</v>
      </c>
      <c r="K8" s="76"/>
      <c r="L8" s="307">
        <v>3083</v>
      </c>
      <c r="M8" s="76"/>
      <c r="N8" s="307">
        <v>3212</v>
      </c>
      <c r="O8" s="76"/>
      <c r="P8" s="303">
        <v>3410</v>
      </c>
      <c r="Q8" s="76"/>
    </row>
    <row r="9" spans="1:17" ht="15" customHeight="1" x14ac:dyDescent="0.15">
      <c r="A9" s="44"/>
      <c r="B9" s="514"/>
      <c r="C9" s="514"/>
      <c r="D9" s="30"/>
      <c r="E9" s="31" t="s">
        <v>42</v>
      </c>
      <c r="F9" s="307">
        <v>48543</v>
      </c>
      <c r="G9" s="76"/>
      <c r="H9" s="307">
        <v>20069</v>
      </c>
      <c r="I9" s="76"/>
      <c r="J9" s="307">
        <v>26821</v>
      </c>
      <c r="K9" s="76"/>
      <c r="L9" s="307">
        <v>33914</v>
      </c>
      <c r="M9" s="76"/>
      <c r="N9" s="307">
        <v>38157</v>
      </c>
      <c r="O9" s="76"/>
      <c r="P9" s="303">
        <v>41687</v>
      </c>
      <c r="Q9" s="76"/>
    </row>
    <row r="10" spans="1:17" ht="15" customHeight="1" x14ac:dyDescent="0.15">
      <c r="A10" s="44"/>
      <c r="B10" s="514" t="s">
        <v>43</v>
      </c>
      <c r="C10" s="514"/>
      <c r="D10" s="30"/>
      <c r="E10" s="31" t="s">
        <v>41</v>
      </c>
      <c r="F10" s="307">
        <v>978</v>
      </c>
      <c r="G10" s="76"/>
      <c r="H10" s="307">
        <v>588</v>
      </c>
      <c r="I10" s="76"/>
      <c r="J10" s="307">
        <v>967</v>
      </c>
      <c r="K10" s="76"/>
      <c r="L10" s="307">
        <v>987</v>
      </c>
      <c r="M10" s="76"/>
      <c r="N10" s="307">
        <v>958</v>
      </c>
      <c r="O10" s="76"/>
      <c r="P10" s="303">
        <v>986</v>
      </c>
      <c r="Q10" s="76"/>
    </row>
    <row r="11" spans="1:17" ht="15" customHeight="1" x14ac:dyDescent="0.15">
      <c r="A11" s="44"/>
      <c r="B11" s="514"/>
      <c r="C11" s="514"/>
      <c r="D11" s="30"/>
      <c r="E11" s="31" t="s">
        <v>42</v>
      </c>
      <c r="F11" s="307">
        <v>12310</v>
      </c>
      <c r="G11" s="76"/>
      <c r="H11" s="307">
        <v>5604</v>
      </c>
      <c r="I11" s="76"/>
      <c r="J11" s="307">
        <v>9257</v>
      </c>
      <c r="K11" s="76"/>
      <c r="L11" s="307">
        <v>10698</v>
      </c>
      <c r="M11" s="76"/>
      <c r="N11" s="307">
        <v>10440</v>
      </c>
      <c r="O11" s="76"/>
      <c r="P11" s="303">
        <v>11497</v>
      </c>
      <c r="Q11" s="76"/>
    </row>
    <row r="12" spans="1:17" ht="15" customHeight="1" x14ac:dyDescent="0.15">
      <c r="A12" s="44"/>
      <c r="B12" s="514" t="s">
        <v>44</v>
      </c>
      <c r="C12" s="514"/>
      <c r="D12" s="30"/>
      <c r="E12" s="31" t="s">
        <v>41</v>
      </c>
      <c r="F12" s="307">
        <v>3233</v>
      </c>
      <c r="G12" s="76"/>
      <c r="H12" s="307">
        <v>2108</v>
      </c>
      <c r="I12" s="76"/>
      <c r="J12" s="307">
        <v>2868</v>
      </c>
      <c r="K12" s="76"/>
      <c r="L12" s="307">
        <v>3179</v>
      </c>
      <c r="M12" s="76"/>
      <c r="N12" s="307">
        <v>3121</v>
      </c>
      <c r="O12" s="76"/>
      <c r="P12" s="303">
        <v>2899</v>
      </c>
      <c r="Q12" s="76"/>
    </row>
    <row r="13" spans="1:17" ht="15" customHeight="1" x14ac:dyDescent="0.15">
      <c r="A13" s="44"/>
      <c r="B13" s="514"/>
      <c r="C13" s="514"/>
      <c r="D13" s="30"/>
      <c r="E13" s="31" t="s">
        <v>42</v>
      </c>
      <c r="F13" s="307">
        <v>45789</v>
      </c>
      <c r="G13" s="76"/>
      <c r="H13" s="307">
        <v>22742</v>
      </c>
      <c r="I13" s="76"/>
      <c r="J13" s="307">
        <v>29482</v>
      </c>
      <c r="K13" s="76"/>
      <c r="L13" s="307">
        <v>34696</v>
      </c>
      <c r="M13" s="76"/>
      <c r="N13" s="307">
        <v>34080</v>
      </c>
      <c r="O13" s="76"/>
      <c r="P13" s="303">
        <v>31200</v>
      </c>
      <c r="Q13" s="76"/>
    </row>
    <row r="14" spans="1:17" ht="15" customHeight="1" x14ac:dyDescent="0.15">
      <c r="A14" s="44"/>
      <c r="B14" s="514" t="s">
        <v>45</v>
      </c>
      <c r="C14" s="514"/>
      <c r="D14" s="30"/>
      <c r="E14" s="31" t="s">
        <v>41</v>
      </c>
      <c r="F14" s="307">
        <v>2638</v>
      </c>
      <c r="G14" s="76"/>
      <c r="H14" s="307">
        <v>1540</v>
      </c>
      <c r="I14" s="76"/>
      <c r="J14" s="307">
        <v>2362</v>
      </c>
      <c r="K14" s="76"/>
      <c r="L14" s="307">
        <v>2463</v>
      </c>
      <c r="M14" s="76"/>
      <c r="N14" s="307">
        <v>2442</v>
      </c>
      <c r="O14" s="76"/>
      <c r="P14" s="303">
        <v>2438</v>
      </c>
      <c r="Q14" s="76"/>
    </row>
    <row r="15" spans="1:17" ht="15" customHeight="1" x14ac:dyDescent="0.15">
      <c r="A15" s="44"/>
      <c r="B15" s="514"/>
      <c r="C15" s="514"/>
      <c r="D15" s="30"/>
      <c r="E15" s="31" t="s">
        <v>42</v>
      </c>
      <c r="F15" s="307">
        <v>35794</v>
      </c>
      <c r="G15" s="76"/>
      <c r="H15" s="307">
        <v>15677</v>
      </c>
      <c r="I15" s="76"/>
      <c r="J15" s="307">
        <v>23961</v>
      </c>
      <c r="K15" s="76"/>
      <c r="L15" s="307">
        <v>28368</v>
      </c>
      <c r="M15" s="76"/>
      <c r="N15" s="307">
        <v>29307</v>
      </c>
      <c r="O15" s="76"/>
      <c r="P15" s="303">
        <v>31062</v>
      </c>
      <c r="Q15" s="76"/>
    </row>
    <row r="16" spans="1:17" ht="15" customHeight="1" x14ac:dyDescent="0.15">
      <c r="A16" s="44"/>
      <c r="B16" s="514" t="s">
        <v>46</v>
      </c>
      <c r="C16" s="514"/>
      <c r="D16" s="30"/>
      <c r="E16" s="31" t="s">
        <v>41</v>
      </c>
      <c r="F16" s="307">
        <v>2752</v>
      </c>
      <c r="G16" s="76"/>
      <c r="H16" s="304">
        <v>1804</v>
      </c>
      <c r="I16" s="76"/>
      <c r="J16" s="304">
        <v>2600</v>
      </c>
      <c r="K16" s="76"/>
      <c r="L16" s="304">
        <v>2726</v>
      </c>
      <c r="M16" s="76"/>
      <c r="N16" s="304">
        <v>2649</v>
      </c>
      <c r="O16" s="76"/>
      <c r="P16" s="304">
        <v>2650</v>
      </c>
      <c r="Q16" s="76"/>
    </row>
    <row r="17" spans="1:17" ht="15" customHeight="1" x14ac:dyDescent="0.15">
      <c r="A17" s="44"/>
      <c r="B17" s="514"/>
      <c r="C17" s="514"/>
      <c r="D17" s="30"/>
      <c r="E17" s="31" t="s">
        <v>42</v>
      </c>
      <c r="F17" s="307">
        <v>37057</v>
      </c>
      <c r="G17" s="76"/>
      <c r="H17" s="307">
        <v>18401</v>
      </c>
      <c r="I17" s="76"/>
      <c r="J17" s="307">
        <v>24660</v>
      </c>
      <c r="K17" s="76"/>
      <c r="L17" s="307">
        <v>31346</v>
      </c>
      <c r="M17" s="76"/>
      <c r="N17" s="307">
        <v>29956</v>
      </c>
      <c r="O17" s="76"/>
      <c r="P17" s="303">
        <v>28756</v>
      </c>
      <c r="Q17" s="76"/>
    </row>
    <row r="18" spans="1:17" ht="15" customHeight="1" x14ac:dyDescent="0.15">
      <c r="A18" s="44"/>
      <c r="B18" s="514" t="s">
        <v>47</v>
      </c>
      <c r="C18" s="514"/>
      <c r="D18" s="30"/>
      <c r="E18" s="31" t="s">
        <v>41</v>
      </c>
      <c r="F18" s="307">
        <v>1902</v>
      </c>
      <c r="G18" s="76"/>
      <c r="H18" s="307">
        <v>1296</v>
      </c>
      <c r="I18" s="76"/>
      <c r="J18" s="307">
        <v>1787</v>
      </c>
      <c r="K18" s="76"/>
      <c r="L18" s="307">
        <v>2049</v>
      </c>
      <c r="M18" s="76"/>
      <c r="N18" s="307">
        <v>2344</v>
      </c>
      <c r="O18" s="76"/>
      <c r="P18" s="303">
        <v>2365</v>
      </c>
      <c r="Q18" s="76"/>
    </row>
    <row r="19" spans="1:17" ht="15" customHeight="1" x14ac:dyDescent="0.15">
      <c r="A19" s="44"/>
      <c r="B19" s="514"/>
      <c r="C19" s="514"/>
      <c r="D19" s="30"/>
      <c r="E19" s="31" t="s">
        <v>42</v>
      </c>
      <c r="F19" s="307">
        <v>28162</v>
      </c>
      <c r="G19" s="76"/>
      <c r="H19" s="307">
        <v>14050</v>
      </c>
      <c r="I19" s="76"/>
      <c r="J19" s="307">
        <v>18634</v>
      </c>
      <c r="K19" s="76"/>
      <c r="L19" s="307">
        <v>23244</v>
      </c>
      <c r="M19" s="76"/>
      <c r="N19" s="307">
        <v>29503</v>
      </c>
      <c r="O19" s="76"/>
      <c r="P19" s="303">
        <v>28638</v>
      </c>
      <c r="Q19" s="76"/>
    </row>
    <row r="20" spans="1:17" ht="15" customHeight="1" x14ac:dyDescent="0.15">
      <c r="A20" s="44"/>
      <c r="B20" s="514" t="s">
        <v>48</v>
      </c>
      <c r="C20" s="514"/>
      <c r="D20" s="30"/>
      <c r="E20" s="31" t="s">
        <v>41</v>
      </c>
      <c r="F20" s="307">
        <v>3103</v>
      </c>
      <c r="G20" s="76"/>
      <c r="H20" s="307">
        <v>2081</v>
      </c>
      <c r="I20" s="76"/>
      <c r="J20" s="307">
        <v>2716</v>
      </c>
      <c r="K20" s="76"/>
      <c r="L20" s="307">
        <v>2973</v>
      </c>
      <c r="M20" s="76"/>
      <c r="N20" s="307">
        <v>2738</v>
      </c>
      <c r="O20" s="76"/>
      <c r="P20" s="303">
        <v>2907</v>
      </c>
      <c r="Q20" s="76"/>
    </row>
    <row r="21" spans="1:17" ht="15" customHeight="1" x14ac:dyDescent="0.15">
      <c r="A21" s="44"/>
      <c r="B21" s="514"/>
      <c r="C21" s="514"/>
      <c r="D21" s="30"/>
      <c r="E21" s="31" t="s">
        <v>42</v>
      </c>
      <c r="F21" s="307">
        <v>37226</v>
      </c>
      <c r="G21" s="76"/>
      <c r="H21" s="307">
        <v>20657</v>
      </c>
      <c r="I21" s="76"/>
      <c r="J21" s="307">
        <v>26502</v>
      </c>
      <c r="K21" s="76"/>
      <c r="L21" s="307">
        <v>31757</v>
      </c>
      <c r="M21" s="76"/>
      <c r="N21" s="307">
        <v>31923</v>
      </c>
      <c r="O21" s="76"/>
      <c r="P21" s="303">
        <v>34255</v>
      </c>
      <c r="Q21" s="76"/>
    </row>
    <row r="22" spans="1:17" ht="15" customHeight="1" x14ac:dyDescent="0.15">
      <c r="A22" s="44"/>
      <c r="B22" s="514" t="s">
        <v>49</v>
      </c>
      <c r="C22" s="514"/>
      <c r="D22" s="30"/>
      <c r="E22" s="31" t="s">
        <v>41</v>
      </c>
      <c r="F22" s="307">
        <v>2157</v>
      </c>
      <c r="G22" s="76"/>
      <c r="H22" s="307">
        <v>1434</v>
      </c>
      <c r="I22" s="76"/>
      <c r="J22" s="307">
        <v>1930</v>
      </c>
      <c r="K22" s="76"/>
      <c r="L22" s="307">
        <v>2008</v>
      </c>
      <c r="M22" s="76"/>
      <c r="N22" s="307">
        <v>1927</v>
      </c>
      <c r="O22" s="76"/>
      <c r="P22" s="303">
        <v>1947</v>
      </c>
      <c r="Q22" s="76"/>
    </row>
    <row r="23" spans="1:17" ht="15" customHeight="1" x14ac:dyDescent="0.15">
      <c r="A23" s="44"/>
      <c r="B23" s="514"/>
      <c r="C23" s="514"/>
      <c r="D23" s="30"/>
      <c r="E23" s="31" t="s">
        <v>42</v>
      </c>
      <c r="F23" s="307">
        <v>27979</v>
      </c>
      <c r="G23" s="76"/>
      <c r="H23" s="307">
        <v>14590</v>
      </c>
      <c r="I23" s="76"/>
      <c r="J23" s="307">
        <v>19799</v>
      </c>
      <c r="K23" s="76"/>
      <c r="L23" s="307">
        <v>22342</v>
      </c>
      <c r="M23" s="76"/>
      <c r="N23" s="307">
        <v>24047</v>
      </c>
      <c r="O23" s="76"/>
      <c r="P23" s="303">
        <v>24476</v>
      </c>
      <c r="Q23" s="76"/>
    </row>
    <row r="24" spans="1:17" ht="15" customHeight="1" x14ac:dyDescent="0.15">
      <c r="A24" s="44"/>
      <c r="B24" s="514" t="s">
        <v>50</v>
      </c>
      <c r="C24" s="514"/>
      <c r="D24" s="30"/>
      <c r="E24" s="31" t="s">
        <v>41</v>
      </c>
      <c r="F24" s="307">
        <v>4484</v>
      </c>
      <c r="G24" s="76"/>
      <c r="H24" s="307">
        <v>2456</v>
      </c>
      <c r="I24" s="76"/>
      <c r="J24" s="307">
        <v>3663</v>
      </c>
      <c r="K24" s="76"/>
      <c r="L24" s="307">
        <v>3916</v>
      </c>
      <c r="M24" s="76"/>
      <c r="N24" s="307">
        <v>4376</v>
      </c>
      <c r="O24" s="76"/>
      <c r="P24" s="303">
        <v>4675</v>
      </c>
      <c r="Q24" s="76"/>
    </row>
    <row r="25" spans="1:17" ht="15" customHeight="1" x14ac:dyDescent="0.15">
      <c r="A25" s="44"/>
      <c r="B25" s="514"/>
      <c r="C25" s="514"/>
      <c r="D25" s="30"/>
      <c r="E25" s="31" t="s">
        <v>42</v>
      </c>
      <c r="F25" s="307">
        <v>71225</v>
      </c>
      <c r="G25" s="76"/>
      <c r="H25" s="307">
        <v>26658</v>
      </c>
      <c r="I25" s="76"/>
      <c r="J25" s="307">
        <v>42868</v>
      </c>
      <c r="K25" s="76"/>
      <c r="L25" s="307">
        <v>49276</v>
      </c>
      <c r="M25" s="76"/>
      <c r="N25" s="307">
        <v>61822</v>
      </c>
      <c r="O25" s="76"/>
      <c r="P25" s="303">
        <v>70642</v>
      </c>
      <c r="Q25" s="76"/>
    </row>
    <row r="26" spans="1:17" ht="15" customHeight="1" x14ac:dyDescent="0.15">
      <c r="A26" s="44"/>
      <c r="B26" s="514" t="s">
        <v>51</v>
      </c>
      <c r="C26" s="514"/>
      <c r="D26" s="30"/>
      <c r="E26" s="31" t="s">
        <v>41</v>
      </c>
      <c r="F26" s="307">
        <v>3577</v>
      </c>
      <c r="G26" s="76"/>
      <c r="H26" s="307">
        <v>2363</v>
      </c>
      <c r="I26" s="76"/>
      <c r="J26" s="307">
        <v>3146</v>
      </c>
      <c r="K26" s="76"/>
      <c r="L26" s="307">
        <v>3468</v>
      </c>
      <c r="M26" s="76"/>
      <c r="N26" s="307">
        <v>3459</v>
      </c>
      <c r="O26" s="76"/>
      <c r="P26" s="303">
        <v>3570</v>
      </c>
      <c r="Q26" s="76"/>
    </row>
    <row r="27" spans="1:17" ht="15" customHeight="1" x14ac:dyDescent="0.15">
      <c r="A27" s="44"/>
      <c r="B27" s="514"/>
      <c r="C27" s="514"/>
      <c r="D27" s="30"/>
      <c r="E27" s="31" t="s">
        <v>42</v>
      </c>
      <c r="F27" s="307">
        <v>43351</v>
      </c>
      <c r="G27" s="76"/>
      <c r="H27" s="307">
        <v>23768</v>
      </c>
      <c r="I27" s="76"/>
      <c r="J27" s="307">
        <v>29599</v>
      </c>
      <c r="K27" s="76"/>
      <c r="L27" s="307">
        <v>35811</v>
      </c>
      <c r="M27" s="76"/>
      <c r="N27" s="307">
        <v>37876</v>
      </c>
      <c r="O27" s="76"/>
      <c r="P27" s="303">
        <v>42489</v>
      </c>
      <c r="Q27" s="76"/>
    </row>
    <row r="28" spans="1:17" ht="15" customHeight="1" x14ac:dyDescent="0.15">
      <c r="A28" s="44"/>
      <c r="B28" s="514" t="s">
        <v>90</v>
      </c>
      <c r="C28" s="514"/>
      <c r="D28" s="32"/>
      <c r="E28" s="33" t="s">
        <v>41</v>
      </c>
      <c r="F28" s="307">
        <v>3776</v>
      </c>
      <c r="G28" s="76"/>
      <c r="H28" s="307">
        <v>2754</v>
      </c>
      <c r="I28" s="76"/>
      <c r="J28" s="307">
        <v>3717</v>
      </c>
      <c r="K28" s="76"/>
      <c r="L28" s="307">
        <v>3902</v>
      </c>
      <c r="M28" s="76"/>
      <c r="N28" s="307">
        <v>3912</v>
      </c>
      <c r="O28" s="76"/>
      <c r="P28" s="303">
        <v>4077</v>
      </c>
      <c r="Q28" s="76"/>
    </row>
    <row r="29" spans="1:17" ht="15" customHeight="1" x14ac:dyDescent="0.15">
      <c r="A29" s="44"/>
      <c r="B29" s="521"/>
      <c r="C29" s="521"/>
      <c r="D29" s="32"/>
      <c r="E29" s="33" t="s">
        <v>42</v>
      </c>
      <c r="F29" s="307">
        <v>44058</v>
      </c>
      <c r="G29" s="76"/>
      <c r="H29" s="307">
        <v>24013</v>
      </c>
      <c r="I29" s="76"/>
      <c r="J29" s="307">
        <v>32344</v>
      </c>
      <c r="K29" s="76"/>
      <c r="L29" s="307">
        <v>37739</v>
      </c>
      <c r="M29" s="76"/>
      <c r="N29" s="307">
        <v>39346</v>
      </c>
      <c r="O29" s="76"/>
      <c r="P29" s="303">
        <v>43179</v>
      </c>
      <c r="Q29" s="76"/>
    </row>
    <row r="30" spans="1:17" ht="15" customHeight="1" x14ac:dyDescent="0.15">
      <c r="A30" s="45"/>
      <c r="B30" s="526" t="s">
        <v>128</v>
      </c>
      <c r="C30" s="526"/>
      <c r="D30" s="34"/>
      <c r="E30" s="527" t="s">
        <v>42</v>
      </c>
      <c r="F30" s="512">
        <v>26863</v>
      </c>
      <c r="G30" s="312"/>
      <c r="H30" s="512">
        <v>20393</v>
      </c>
      <c r="I30" s="312"/>
      <c r="J30" s="512">
        <v>41037</v>
      </c>
      <c r="K30" s="312"/>
      <c r="L30" s="512">
        <v>43810</v>
      </c>
      <c r="M30" s="126"/>
      <c r="N30" s="523">
        <v>49650</v>
      </c>
      <c r="O30" s="126"/>
      <c r="P30" s="523">
        <v>46217</v>
      </c>
      <c r="Q30" s="126"/>
    </row>
    <row r="31" spans="1:17" ht="15" customHeight="1" x14ac:dyDescent="0.15">
      <c r="A31" s="44"/>
      <c r="B31" s="514"/>
      <c r="C31" s="514"/>
      <c r="D31" s="30"/>
      <c r="E31" s="515"/>
      <c r="F31" s="509"/>
      <c r="G31" s="296"/>
      <c r="H31" s="509"/>
      <c r="I31" s="296"/>
      <c r="J31" s="509"/>
      <c r="K31" s="296"/>
      <c r="L31" s="509"/>
      <c r="M31" s="76"/>
      <c r="N31" s="524"/>
      <c r="O31" s="76"/>
      <c r="P31" s="524"/>
      <c r="Q31" s="76"/>
    </row>
    <row r="32" spans="1:17" ht="15" customHeight="1" x14ac:dyDescent="0.15">
      <c r="A32" s="44"/>
      <c r="B32" s="525" t="s">
        <v>53</v>
      </c>
      <c r="C32" s="525"/>
      <c r="D32" s="30"/>
      <c r="E32" s="515" t="s">
        <v>42</v>
      </c>
      <c r="F32" s="307">
        <v>3015</v>
      </c>
      <c r="G32" s="76"/>
      <c r="H32" s="307">
        <v>1372</v>
      </c>
      <c r="I32" s="76"/>
      <c r="J32" s="307">
        <v>1504</v>
      </c>
      <c r="K32" s="76"/>
      <c r="L32" s="307">
        <v>2304</v>
      </c>
      <c r="M32" s="76"/>
      <c r="N32" s="307">
        <v>2042</v>
      </c>
      <c r="O32" s="76"/>
      <c r="P32" s="316">
        <v>2765</v>
      </c>
      <c r="Q32" s="76"/>
    </row>
    <row r="33" spans="1:21" ht="15" customHeight="1" x14ac:dyDescent="0.15">
      <c r="A33" s="44"/>
      <c r="B33" s="525"/>
      <c r="C33" s="525"/>
      <c r="D33" s="30"/>
      <c r="E33" s="515"/>
      <c r="F33" s="252">
        <v>10858</v>
      </c>
      <c r="G33" s="129"/>
      <c r="H33" s="252">
        <v>2466</v>
      </c>
      <c r="I33" s="129"/>
      <c r="J33" s="191">
        <v>4771</v>
      </c>
      <c r="K33" s="305"/>
      <c r="L33" s="191">
        <v>7305</v>
      </c>
      <c r="M33" s="305"/>
      <c r="N33" s="191">
        <v>6506</v>
      </c>
      <c r="O33" s="305"/>
      <c r="P33" s="191">
        <v>8713</v>
      </c>
      <c r="Q33" s="305"/>
      <c r="T33" s="42"/>
      <c r="U33" s="299"/>
    </row>
    <row r="34" spans="1:21" ht="15" customHeight="1" x14ac:dyDescent="0.15">
      <c r="A34" s="44"/>
      <c r="B34" s="513" t="s">
        <v>168</v>
      </c>
      <c r="C34" s="513"/>
      <c r="D34" s="30"/>
      <c r="E34" s="515" t="s">
        <v>42</v>
      </c>
      <c r="F34" s="509">
        <v>21718</v>
      </c>
      <c r="G34" s="296"/>
      <c r="H34" s="509">
        <v>18086</v>
      </c>
      <c r="I34" s="297"/>
      <c r="J34" s="509">
        <v>16738</v>
      </c>
      <c r="K34" s="296"/>
      <c r="L34" s="509">
        <v>17432</v>
      </c>
      <c r="M34" s="296"/>
      <c r="N34" s="509">
        <v>14276</v>
      </c>
      <c r="O34" s="76"/>
      <c r="P34" s="509">
        <v>20314</v>
      </c>
      <c r="Q34" s="76"/>
    </row>
    <row r="35" spans="1:21" ht="15" customHeight="1" x14ac:dyDescent="0.15">
      <c r="A35" s="44"/>
      <c r="B35" s="513"/>
      <c r="C35" s="513"/>
      <c r="D35" s="30"/>
      <c r="E35" s="515"/>
      <c r="F35" s="509"/>
      <c r="G35" s="296"/>
      <c r="H35" s="509"/>
      <c r="I35" s="297"/>
      <c r="J35" s="509"/>
      <c r="K35" s="296"/>
      <c r="L35" s="509"/>
      <c r="M35" s="296"/>
      <c r="N35" s="509"/>
      <c r="O35" s="76"/>
      <c r="P35" s="509"/>
      <c r="Q35" s="76"/>
    </row>
    <row r="36" spans="1:21" ht="15" customHeight="1" x14ac:dyDescent="0.15">
      <c r="A36" s="44"/>
      <c r="B36" s="514" t="s">
        <v>54</v>
      </c>
      <c r="C36" s="514"/>
      <c r="D36" s="30"/>
      <c r="E36" s="301" t="s">
        <v>41</v>
      </c>
      <c r="F36" s="306">
        <v>1604</v>
      </c>
      <c r="G36" s="76"/>
      <c r="H36" s="254">
        <v>1048</v>
      </c>
      <c r="I36" s="91"/>
      <c r="J36" s="306">
        <v>1359</v>
      </c>
      <c r="K36" s="76"/>
      <c r="L36" s="306">
        <v>1679</v>
      </c>
      <c r="M36" s="76"/>
      <c r="N36" s="306">
        <v>1585</v>
      </c>
      <c r="O36" s="76"/>
      <c r="P36" s="317">
        <v>1430</v>
      </c>
      <c r="Q36" s="76"/>
    </row>
    <row r="37" spans="1:21" ht="15" customHeight="1" x14ac:dyDescent="0.15">
      <c r="A37" s="44"/>
      <c r="B37" s="514"/>
      <c r="C37" s="514"/>
      <c r="D37" s="30"/>
      <c r="E37" s="301" t="s">
        <v>42</v>
      </c>
      <c r="F37" s="307">
        <v>10842</v>
      </c>
      <c r="G37" s="67"/>
      <c r="H37" s="253">
        <v>6547</v>
      </c>
      <c r="I37" s="125"/>
      <c r="J37" s="307">
        <v>8697</v>
      </c>
      <c r="K37" s="67"/>
      <c r="L37" s="307">
        <v>10500</v>
      </c>
      <c r="M37" s="67"/>
      <c r="N37" s="307">
        <v>9421</v>
      </c>
      <c r="O37" s="67"/>
      <c r="P37" s="318">
        <v>8938</v>
      </c>
      <c r="Q37" s="67"/>
    </row>
    <row r="38" spans="1:21" ht="15" customHeight="1" x14ac:dyDescent="0.15">
      <c r="A38" s="44"/>
      <c r="B38" s="514" t="s">
        <v>55</v>
      </c>
      <c r="C38" s="514"/>
      <c r="D38" s="30"/>
      <c r="E38" s="301" t="s">
        <v>41</v>
      </c>
      <c r="F38" s="307">
        <v>120015</v>
      </c>
      <c r="G38" s="67"/>
      <c r="H38" s="253">
        <v>101369</v>
      </c>
      <c r="I38" s="125"/>
      <c r="J38" s="307">
        <v>128535</v>
      </c>
      <c r="K38" s="67"/>
      <c r="L38" s="307">
        <v>130726</v>
      </c>
      <c r="M38" s="67"/>
      <c r="N38" s="307">
        <v>130900</v>
      </c>
      <c r="O38" s="67"/>
      <c r="P38" s="303">
        <v>123297</v>
      </c>
      <c r="Q38" s="67"/>
    </row>
    <row r="39" spans="1:21" ht="15" customHeight="1" x14ac:dyDescent="0.15">
      <c r="A39" s="44"/>
      <c r="B39" s="514"/>
      <c r="C39" s="514"/>
      <c r="D39" s="30"/>
      <c r="E39" s="301" t="s">
        <v>42</v>
      </c>
      <c r="F39" s="90">
        <v>230622</v>
      </c>
      <c r="G39" s="67"/>
      <c r="H39" s="193">
        <v>166783</v>
      </c>
      <c r="I39" s="125"/>
      <c r="J39" s="90">
        <v>199955</v>
      </c>
      <c r="K39" s="67"/>
      <c r="L39" s="90">
        <v>213193</v>
      </c>
      <c r="M39" s="67"/>
      <c r="N39" s="90">
        <v>201961</v>
      </c>
      <c r="O39" s="67"/>
      <c r="P39" s="90">
        <v>195541</v>
      </c>
      <c r="Q39" s="67"/>
    </row>
    <row r="40" spans="1:21" ht="15" customHeight="1" x14ac:dyDescent="0.15">
      <c r="A40" s="44"/>
      <c r="B40" s="513" t="s">
        <v>101</v>
      </c>
      <c r="C40" s="513"/>
      <c r="D40" s="30"/>
      <c r="E40" s="515" t="s">
        <v>42</v>
      </c>
      <c r="F40" s="517">
        <v>11266</v>
      </c>
      <c r="G40" s="120"/>
      <c r="H40" s="517">
        <v>2936</v>
      </c>
      <c r="I40" s="192"/>
      <c r="J40" s="517">
        <v>4419</v>
      </c>
      <c r="K40" s="120"/>
      <c r="L40" s="517">
        <v>7693</v>
      </c>
      <c r="M40" s="120"/>
      <c r="N40" s="517">
        <v>11870</v>
      </c>
      <c r="O40" s="67"/>
      <c r="P40" s="517">
        <v>13079</v>
      </c>
      <c r="Q40" s="67"/>
    </row>
    <row r="41" spans="1:21" ht="15" customHeight="1" x14ac:dyDescent="0.15">
      <c r="A41" s="44"/>
      <c r="B41" s="513"/>
      <c r="C41" s="513"/>
      <c r="D41" s="30"/>
      <c r="E41" s="515"/>
      <c r="F41" s="517"/>
      <c r="G41" s="120"/>
      <c r="H41" s="517"/>
      <c r="I41" s="192"/>
      <c r="J41" s="517"/>
      <c r="K41" s="120"/>
      <c r="L41" s="517"/>
      <c r="M41" s="120"/>
      <c r="N41" s="517"/>
      <c r="O41" s="67"/>
      <c r="P41" s="517"/>
      <c r="Q41" s="67"/>
    </row>
    <row r="42" spans="1:21" ht="15" customHeight="1" x14ac:dyDescent="0.15">
      <c r="A42" s="44"/>
      <c r="B42" s="514" t="s">
        <v>102</v>
      </c>
      <c r="C42" s="514"/>
      <c r="D42" s="194"/>
      <c r="E42" s="515" t="s">
        <v>42</v>
      </c>
      <c r="F42" s="517">
        <v>42506</v>
      </c>
      <c r="G42" s="196"/>
      <c r="H42" s="517">
        <v>24692</v>
      </c>
      <c r="I42" s="195"/>
      <c r="J42" s="507">
        <v>32451</v>
      </c>
      <c r="K42" s="196"/>
      <c r="L42" s="507">
        <v>37193</v>
      </c>
      <c r="M42" s="196"/>
      <c r="N42" s="507">
        <v>33681</v>
      </c>
      <c r="O42" s="196"/>
      <c r="P42" s="507">
        <v>36309</v>
      </c>
      <c r="Q42" s="196"/>
      <c r="R42" s="195"/>
    </row>
    <row r="43" spans="1:21" ht="15" customHeight="1" x14ac:dyDescent="0.15">
      <c r="A43" s="197"/>
      <c r="B43" s="521"/>
      <c r="C43" s="521"/>
      <c r="D43" s="148"/>
      <c r="E43" s="520"/>
      <c r="F43" s="522"/>
      <c r="G43" s="199"/>
      <c r="H43" s="522"/>
      <c r="I43" s="198"/>
      <c r="J43" s="508"/>
      <c r="K43" s="199"/>
      <c r="L43" s="508"/>
      <c r="M43" s="199"/>
      <c r="N43" s="518"/>
      <c r="O43" s="199"/>
      <c r="P43" s="518"/>
      <c r="Q43" s="199"/>
      <c r="R43" s="195"/>
    </row>
    <row r="44" spans="1:21" s="77" customFormat="1" ht="14.1" customHeight="1" x14ac:dyDescent="0.15">
      <c r="B44" s="249" t="s">
        <v>238</v>
      </c>
      <c r="C44" s="519" t="s">
        <v>129</v>
      </c>
      <c r="D44" s="519"/>
      <c r="E44" s="519"/>
      <c r="F44" s="519"/>
      <c r="G44" s="519"/>
      <c r="H44" s="519"/>
      <c r="I44" s="519"/>
      <c r="J44" s="519"/>
      <c r="K44" s="519"/>
      <c r="L44" s="519"/>
      <c r="M44" s="519"/>
      <c r="N44" s="519"/>
      <c r="O44" s="519"/>
      <c r="P44" s="519"/>
    </row>
    <row r="45" spans="1:21" ht="14.1" customHeight="1" x14ac:dyDescent="0.15">
      <c r="B45" s="248"/>
      <c r="C45" s="516" t="s">
        <v>236</v>
      </c>
      <c r="D45" s="516"/>
      <c r="E45" s="516"/>
      <c r="F45" s="516"/>
      <c r="G45" s="516"/>
      <c r="H45" s="516"/>
      <c r="I45" s="516"/>
      <c r="J45" s="516"/>
      <c r="K45" s="516"/>
      <c r="L45" s="516"/>
      <c r="M45" s="516"/>
      <c r="N45" s="516"/>
      <c r="O45" s="516"/>
      <c r="P45" s="516"/>
      <c r="Q45" s="516"/>
    </row>
    <row r="46" spans="1:21" ht="14.1" customHeight="1" x14ac:dyDescent="0.15">
      <c r="B46" s="248"/>
      <c r="C46" s="302" t="s">
        <v>235</v>
      </c>
      <c r="D46" s="302"/>
      <c r="E46" s="302"/>
      <c r="F46" s="302"/>
      <c r="G46" s="302"/>
      <c r="H46" s="302"/>
      <c r="I46" s="302"/>
      <c r="J46" s="302"/>
      <c r="K46" s="302"/>
      <c r="L46" s="302"/>
      <c r="M46" s="302"/>
      <c r="N46" s="302"/>
      <c r="O46" s="302"/>
      <c r="P46" s="302"/>
    </row>
    <row r="47" spans="1:21" ht="14.1" customHeight="1" x14ac:dyDescent="0.15">
      <c r="B47" s="248"/>
      <c r="C47" s="250" t="s">
        <v>227</v>
      </c>
    </row>
    <row r="48" spans="1:21" x14ac:dyDescent="0.15">
      <c r="A48" s="124"/>
      <c r="B48" s="251"/>
      <c r="C48" s="250" t="s">
        <v>237</v>
      </c>
      <c r="Q48" s="124"/>
    </row>
    <row r="49" spans="2:3" x14ac:dyDescent="0.15">
      <c r="B49" s="248"/>
      <c r="C49" s="250" t="s">
        <v>194</v>
      </c>
    </row>
  </sheetData>
  <sheetProtection algorithmName="SHA-512" hashValue="tZtsmS6UE4EP12PHrsud2CIvZ49Zb0VGx5fKBKaj9DcMNn9vg6ma/fLJL52Iudl7LCAysthXcU/MRCKrxNsJUg==" saltValue="vHwHKQsZ0RnIVJmdLCD7nw==" spinCount="100000" sheet="1" objects="1" scenarios="1"/>
  <mergeCells count="59">
    <mergeCell ref="B5:C6"/>
    <mergeCell ref="B8:C9"/>
    <mergeCell ref="B10:C11"/>
    <mergeCell ref="B12:C13"/>
    <mergeCell ref="B14:C15"/>
    <mergeCell ref="B1:P1"/>
    <mergeCell ref="B3:P3"/>
    <mergeCell ref="A4:E4"/>
    <mergeCell ref="N4:O4"/>
    <mergeCell ref="P4:Q4"/>
    <mergeCell ref="B16:C17"/>
    <mergeCell ref="B18:C19"/>
    <mergeCell ref="B20:C21"/>
    <mergeCell ref="B22:C23"/>
    <mergeCell ref="B24:C25"/>
    <mergeCell ref="B26:C27"/>
    <mergeCell ref="N30:N31"/>
    <mergeCell ref="P30:P31"/>
    <mergeCell ref="B32:C33"/>
    <mergeCell ref="E32:E33"/>
    <mergeCell ref="B30:C31"/>
    <mergeCell ref="E30:E31"/>
    <mergeCell ref="B28:C29"/>
    <mergeCell ref="C45:Q45"/>
    <mergeCell ref="N40:N41"/>
    <mergeCell ref="N42:N43"/>
    <mergeCell ref="E40:E41"/>
    <mergeCell ref="C44:P44"/>
    <mergeCell ref="E42:E43"/>
    <mergeCell ref="P42:P43"/>
    <mergeCell ref="B40:C41"/>
    <mergeCell ref="P40:P41"/>
    <mergeCell ref="B42:C43"/>
    <mergeCell ref="F40:F41"/>
    <mergeCell ref="H40:H41"/>
    <mergeCell ref="J40:J41"/>
    <mergeCell ref="L40:L41"/>
    <mergeCell ref="F42:F43"/>
    <mergeCell ref="H42:H43"/>
    <mergeCell ref="B34:C35"/>
    <mergeCell ref="B36:C37"/>
    <mergeCell ref="B38:C39"/>
    <mergeCell ref="E34:E35"/>
    <mergeCell ref="N34:N35"/>
    <mergeCell ref="J42:J43"/>
    <mergeCell ref="L42:L43"/>
    <mergeCell ref="P34:P35"/>
    <mergeCell ref="F4:G4"/>
    <mergeCell ref="H4:I4"/>
    <mergeCell ref="J4:K4"/>
    <mergeCell ref="L4:M4"/>
    <mergeCell ref="F30:F31"/>
    <mergeCell ref="H30:H31"/>
    <mergeCell ref="J30:J31"/>
    <mergeCell ref="L30:L31"/>
    <mergeCell ref="F34:F35"/>
    <mergeCell ref="H34:H35"/>
    <mergeCell ref="J34:J35"/>
    <mergeCell ref="L34:L35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C41"/>
  <sheetViews>
    <sheetView showGridLines="0" zoomScaleNormal="100" workbookViewId="0">
      <selection activeCell="J36" sqref="J36"/>
    </sheetView>
  </sheetViews>
  <sheetFormatPr defaultColWidth="9" defaultRowHeight="13.5" x14ac:dyDescent="0.15"/>
  <cols>
    <col min="1" max="1" width="9.75" style="35" customWidth="1"/>
    <col min="2" max="2" width="4.75" style="37" customWidth="1"/>
    <col min="3" max="3" width="0.375" style="35" customWidth="1"/>
    <col min="4" max="4" width="6.75" style="37" customWidth="1"/>
    <col min="5" max="5" width="0.375" style="35" customWidth="1"/>
    <col min="6" max="6" width="4.375" style="37" customWidth="1"/>
    <col min="7" max="7" width="0.375" style="35" customWidth="1"/>
    <col min="8" max="8" width="5.875" style="37" customWidth="1"/>
    <col min="9" max="9" width="0.375" style="35" customWidth="1"/>
    <col min="10" max="10" width="4.375" style="37" customWidth="1"/>
    <col min="11" max="11" width="0.375" style="35" customWidth="1"/>
    <col min="12" max="12" width="5.875" style="37" customWidth="1"/>
    <col min="13" max="13" width="0.375" style="35" customWidth="1"/>
    <col min="14" max="14" width="4.375" style="37" customWidth="1"/>
    <col min="15" max="15" width="0.375" style="35" customWidth="1"/>
    <col min="16" max="16" width="5.875" style="37" customWidth="1"/>
    <col min="17" max="17" width="0.375" style="35" customWidth="1"/>
    <col min="18" max="18" width="4.375" style="37" customWidth="1"/>
    <col min="19" max="19" width="0.375" style="35" customWidth="1"/>
    <col min="20" max="20" width="5.875" style="37" customWidth="1"/>
    <col min="21" max="21" width="0.375" style="35" customWidth="1"/>
    <col min="22" max="22" width="4.375" style="37" customWidth="1"/>
    <col min="23" max="23" width="0.375" style="35" customWidth="1"/>
    <col min="24" max="24" width="5.875" style="37" customWidth="1"/>
    <col min="25" max="25" width="0.375" style="35" customWidth="1"/>
    <col min="26" max="26" width="4.375" style="37" customWidth="1"/>
    <col min="27" max="27" width="0.375" style="35" customWidth="1"/>
    <col min="28" max="28" width="5.875" style="37" customWidth="1"/>
    <col min="29" max="29" width="0.375" style="35" customWidth="1"/>
    <col min="30" max="16384" width="9" style="35"/>
  </cols>
  <sheetData>
    <row r="1" spans="1:29" s="73" customFormat="1" ht="23.1" customHeight="1" x14ac:dyDescent="0.15">
      <c r="A1" s="381" t="s">
        <v>144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69"/>
    </row>
    <row r="2" spans="1:29" s="73" customFormat="1" ht="23.1" customHeight="1" x14ac:dyDescent="0.15">
      <c r="A2" s="69"/>
      <c r="B2" s="118"/>
      <c r="C2" s="69"/>
      <c r="D2" s="118"/>
      <c r="E2" s="69"/>
      <c r="F2" s="118"/>
      <c r="G2" s="69"/>
      <c r="H2" s="118"/>
      <c r="I2" s="69"/>
      <c r="J2" s="118"/>
      <c r="K2" s="69"/>
      <c r="L2" s="118"/>
      <c r="M2" s="69"/>
      <c r="N2" s="118"/>
      <c r="O2" s="69"/>
      <c r="P2" s="118"/>
      <c r="Q2" s="69"/>
      <c r="R2" s="118"/>
      <c r="S2" s="69"/>
      <c r="T2" s="118"/>
      <c r="U2" s="69"/>
      <c r="V2" s="118"/>
      <c r="W2" s="69"/>
      <c r="X2" s="118"/>
      <c r="Y2" s="69"/>
      <c r="Z2" s="118"/>
      <c r="AA2" s="69"/>
      <c r="AB2" s="118"/>
      <c r="AC2" s="69"/>
    </row>
    <row r="3" spans="1:29" s="73" customFormat="1" ht="23.1" customHeight="1" x14ac:dyDescent="0.15">
      <c r="A3" s="389" t="s">
        <v>147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90"/>
      <c r="AA3" s="390"/>
      <c r="AB3" s="390"/>
      <c r="AC3" s="69"/>
    </row>
    <row r="4" spans="1:29" s="73" customFormat="1" ht="18" customHeight="1" x14ac:dyDescent="0.15">
      <c r="A4" s="375" t="s">
        <v>56</v>
      </c>
      <c r="B4" s="373" t="s">
        <v>14</v>
      </c>
      <c r="C4" s="379"/>
      <c r="D4" s="379"/>
      <c r="E4" s="380"/>
      <c r="F4" s="379" t="s">
        <v>57</v>
      </c>
      <c r="G4" s="379"/>
      <c r="H4" s="379"/>
      <c r="I4" s="374"/>
      <c r="J4" s="373" t="s">
        <v>58</v>
      </c>
      <c r="K4" s="379"/>
      <c r="L4" s="379"/>
      <c r="M4" s="374"/>
      <c r="N4" s="373" t="s">
        <v>59</v>
      </c>
      <c r="O4" s="379"/>
      <c r="P4" s="379"/>
      <c r="Q4" s="374"/>
      <c r="R4" s="373" t="s">
        <v>134</v>
      </c>
      <c r="S4" s="379"/>
      <c r="T4" s="379"/>
      <c r="U4" s="374"/>
      <c r="V4" s="373" t="s">
        <v>60</v>
      </c>
      <c r="W4" s="379"/>
      <c r="X4" s="379"/>
      <c r="Y4" s="374"/>
      <c r="Z4" s="547" t="s">
        <v>61</v>
      </c>
      <c r="AA4" s="547"/>
      <c r="AB4" s="547"/>
      <c r="AC4" s="547"/>
    </row>
    <row r="5" spans="1:29" s="73" customFormat="1" ht="18" customHeight="1" x14ac:dyDescent="0.15">
      <c r="A5" s="376"/>
      <c r="B5" s="536" t="s">
        <v>62</v>
      </c>
      <c r="C5" s="537"/>
      <c r="D5" s="536" t="s">
        <v>63</v>
      </c>
      <c r="E5" s="542"/>
      <c r="F5" s="543" t="s">
        <v>62</v>
      </c>
      <c r="G5" s="537"/>
      <c r="H5" s="536" t="s">
        <v>63</v>
      </c>
      <c r="I5" s="537"/>
      <c r="J5" s="536" t="s">
        <v>62</v>
      </c>
      <c r="K5" s="537"/>
      <c r="L5" s="536" t="s">
        <v>63</v>
      </c>
      <c r="M5" s="537"/>
      <c r="N5" s="536" t="s">
        <v>62</v>
      </c>
      <c r="O5" s="537"/>
      <c r="P5" s="536" t="s">
        <v>63</v>
      </c>
      <c r="Q5" s="537"/>
      <c r="R5" s="536" t="s">
        <v>62</v>
      </c>
      <c r="S5" s="537"/>
      <c r="T5" s="536" t="s">
        <v>63</v>
      </c>
      <c r="U5" s="537"/>
      <c r="V5" s="536" t="s">
        <v>62</v>
      </c>
      <c r="W5" s="537"/>
      <c r="X5" s="536" t="s">
        <v>63</v>
      </c>
      <c r="Y5" s="537"/>
      <c r="Z5" s="545" t="s">
        <v>62</v>
      </c>
      <c r="AA5" s="545"/>
      <c r="AB5" s="545" t="s">
        <v>63</v>
      </c>
      <c r="AC5" s="545"/>
    </row>
    <row r="6" spans="1:29" s="73" customFormat="1" ht="15.95" customHeight="1" x14ac:dyDescent="0.15">
      <c r="A6" s="2"/>
      <c r="B6" s="20" t="s">
        <v>64</v>
      </c>
      <c r="C6" s="19"/>
      <c r="D6" s="18" t="s">
        <v>0</v>
      </c>
      <c r="E6" s="61"/>
      <c r="F6" s="18" t="s">
        <v>64</v>
      </c>
      <c r="G6" s="19"/>
      <c r="H6" s="18" t="s">
        <v>0</v>
      </c>
      <c r="I6" s="19"/>
      <c r="J6" s="18" t="s">
        <v>64</v>
      </c>
      <c r="K6" s="19"/>
      <c r="L6" s="18" t="s">
        <v>0</v>
      </c>
      <c r="M6" s="19"/>
      <c r="N6" s="18" t="s">
        <v>64</v>
      </c>
      <c r="O6" s="19"/>
      <c r="P6" s="18" t="s">
        <v>0</v>
      </c>
      <c r="Q6" s="19"/>
      <c r="R6" s="18" t="s">
        <v>64</v>
      </c>
      <c r="S6" s="19"/>
      <c r="T6" s="18" t="s">
        <v>0</v>
      </c>
      <c r="U6" s="19"/>
      <c r="V6" s="18" t="s">
        <v>64</v>
      </c>
      <c r="W6" s="19"/>
      <c r="X6" s="18" t="s">
        <v>0</v>
      </c>
      <c r="Y6" s="19"/>
      <c r="Z6" s="20" t="s">
        <v>64</v>
      </c>
      <c r="AA6" s="19"/>
      <c r="AB6" s="18" t="s">
        <v>0</v>
      </c>
      <c r="AC6" s="68"/>
    </row>
    <row r="7" spans="1:29" s="73" customFormat="1" ht="15.95" customHeight="1" x14ac:dyDescent="0.15">
      <c r="A7" s="1" t="s">
        <v>228</v>
      </c>
      <c r="B7" s="81">
        <f t="shared" ref="B7" si="0">SUM(F7,J7,N7,R7,V7,Z7)</f>
        <v>2265</v>
      </c>
      <c r="C7" s="84"/>
      <c r="D7" s="82">
        <f t="shared" ref="D7" si="1">SUM(H7,L7,P7,T7,X7,AB7)</f>
        <v>187686</v>
      </c>
      <c r="E7" s="85"/>
      <c r="F7" s="92">
        <v>200</v>
      </c>
      <c r="G7" s="93"/>
      <c r="H7" s="82">
        <v>67913</v>
      </c>
      <c r="I7" s="84"/>
      <c r="J7" s="92">
        <v>175</v>
      </c>
      <c r="K7" s="93"/>
      <c r="L7" s="82">
        <v>26702</v>
      </c>
      <c r="M7" s="84"/>
      <c r="N7" s="92">
        <v>179</v>
      </c>
      <c r="O7" s="93"/>
      <c r="P7" s="82">
        <v>58734</v>
      </c>
      <c r="Q7" s="84"/>
      <c r="R7" s="92">
        <v>612</v>
      </c>
      <c r="S7" s="93"/>
      <c r="T7" s="82">
        <v>17097</v>
      </c>
      <c r="U7" s="84"/>
      <c r="V7" s="92">
        <v>847</v>
      </c>
      <c r="W7" s="93"/>
      <c r="X7" s="82">
        <v>11954</v>
      </c>
      <c r="Y7" s="84"/>
      <c r="Z7" s="94">
        <v>252</v>
      </c>
      <c r="AA7" s="93"/>
      <c r="AB7" s="82">
        <v>5286</v>
      </c>
      <c r="AC7" s="68"/>
    </row>
    <row r="8" spans="1:29" s="73" customFormat="1" ht="15.95" customHeight="1" x14ac:dyDescent="0.15">
      <c r="A8" s="1" t="s">
        <v>131</v>
      </c>
      <c r="B8" s="81">
        <f>SUM(F8,J8,N8,R8,V8,Z8)</f>
        <v>1033</v>
      </c>
      <c r="C8" s="84"/>
      <c r="D8" s="82">
        <f>SUM(H8,L8,P8,T8,X8,AB8)</f>
        <v>32206</v>
      </c>
      <c r="E8" s="85"/>
      <c r="F8" s="8">
        <v>89</v>
      </c>
      <c r="G8" s="4"/>
      <c r="H8" s="5">
        <v>5395</v>
      </c>
      <c r="I8" s="6"/>
      <c r="J8" s="3">
        <v>79</v>
      </c>
      <c r="K8" s="4"/>
      <c r="L8" s="5">
        <v>6680</v>
      </c>
      <c r="M8" s="6"/>
      <c r="N8" s="3">
        <v>97</v>
      </c>
      <c r="O8" s="4"/>
      <c r="P8" s="5">
        <v>9288</v>
      </c>
      <c r="Q8" s="6"/>
      <c r="R8" s="3">
        <v>300</v>
      </c>
      <c r="S8" s="4"/>
      <c r="T8" s="5">
        <v>7820</v>
      </c>
      <c r="U8" s="6"/>
      <c r="V8" s="3">
        <v>324</v>
      </c>
      <c r="W8" s="4"/>
      <c r="X8" s="5">
        <v>1724</v>
      </c>
      <c r="Y8" s="6"/>
      <c r="Z8" s="3">
        <v>144</v>
      </c>
      <c r="AA8" s="4"/>
      <c r="AB8" s="5">
        <v>1299</v>
      </c>
      <c r="AC8" s="68"/>
    </row>
    <row r="9" spans="1:29" s="73" customFormat="1" ht="15.95" customHeight="1" x14ac:dyDescent="0.15">
      <c r="A9" s="1" t="s">
        <v>138</v>
      </c>
      <c r="B9" s="81">
        <f>SUM(F9,J9,N9,R9,V9,Z9)</f>
        <v>1552</v>
      </c>
      <c r="C9" s="84"/>
      <c r="D9" s="82">
        <f>SUM(H9,L9,P9,T9,X9,AB9)</f>
        <v>69957</v>
      </c>
      <c r="E9" s="85"/>
      <c r="F9" s="8">
        <v>117</v>
      </c>
      <c r="G9" s="4"/>
      <c r="H9" s="5">
        <v>21363</v>
      </c>
      <c r="I9" s="6"/>
      <c r="J9" s="3">
        <v>123</v>
      </c>
      <c r="K9" s="4"/>
      <c r="L9" s="5">
        <v>14034</v>
      </c>
      <c r="M9" s="6"/>
      <c r="N9" s="3">
        <v>176</v>
      </c>
      <c r="O9" s="4"/>
      <c r="P9" s="5">
        <v>15893</v>
      </c>
      <c r="Q9" s="6"/>
      <c r="R9" s="3">
        <v>489</v>
      </c>
      <c r="S9" s="4"/>
      <c r="T9" s="5">
        <v>13512</v>
      </c>
      <c r="U9" s="6"/>
      <c r="V9" s="3">
        <v>439</v>
      </c>
      <c r="W9" s="4"/>
      <c r="X9" s="5">
        <v>3245</v>
      </c>
      <c r="Y9" s="6"/>
      <c r="Z9" s="3">
        <v>208</v>
      </c>
      <c r="AA9" s="4"/>
      <c r="AB9" s="5">
        <v>1910</v>
      </c>
      <c r="AC9" s="68"/>
    </row>
    <row r="10" spans="1:29" s="73" customFormat="1" ht="15.95" customHeight="1" x14ac:dyDescent="0.15">
      <c r="A10" s="1" t="s">
        <v>195</v>
      </c>
      <c r="B10" s="81">
        <f>SUM(F10,J10,N10,R10,V10,Z10)</f>
        <v>1870</v>
      </c>
      <c r="C10" s="84"/>
      <c r="D10" s="82">
        <f>SUM(H10,L10,P10,T10,X10,AB10)</f>
        <v>95064</v>
      </c>
      <c r="E10" s="85"/>
      <c r="F10" s="8">
        <v>190</v>
      </c>
      <c r="G10" s="4"/>
      <c r="H10" s="5">
        <v>44247</v>
      </c>
      <c r="I10" s="6"/>
      <c r="J10" s="3">
        <v>146</v>
      </c>
      <c r="K10" s="4"/>
      <c r="L10" s="5">
        <v>17197</v>
      </c>
      <c r="M10" s="6"/>
      <c r="N10" s="3">
        <v>163</v>
      </c>
      <c r="O10" s="4"/>
      <c r="P10" s="5">
        <v>17565</v>
      </c>
      <c r="Q10" s="6"/>
      <c r="R10" s="3">
        <v>527</v>
      </c>
      <c r="S10" s="4"/>
      <c r="T10" s="5">
        <v>8717</v>
      </c>
      <c r="U10" s="6"/>
      <c r="V10" s="3">
        <v>562</v>
      </c>
      <c r="W10" s="4"/>
      <c r="X10" s="5">
        <v>4936</v>
      </c>
      <c r="Y10" s="6"/>
      <c r="Z10" s="3">
        <v>282</v>
      </c>
      <c r="AA10" s="4"/>
      <c r="AB10" s="5">
        <v>2402</v>
      </c>
      <c r="AC10" s="68"/>
    </row>
    <row r="11" spans="1:29" s="73" customFormat="1" ht="15.95" customHeight="1" x14ac:dyDescent="0.15">
      <c r="A11" s="1" t="s">
        <v>207</v>
      </c>
      <c r="B11" s="81">
        <f>SUM(F11,J11,N11,R11,V11,Z11)</f>
        <v>1935</v>
      </c>
      <c r="C11" s="84"/>
      <c r="D11" s="82">
        <f>SUM(H11,L11,P11,T11,X11,AB11)</f>
        <v>94309</v>
      </c>
      <c r="E11" s="85"/>
      <c r="F11" s="92">
        <v>171</v>
      </c>
      <c r="G11" s="93"/>
      <c r="H11" s="81">
        <v>36935</v>
      </c>
      <c r="I11" s="84"/>
      <c r="J11" s="94">
        <v>169</v>
      </c>
      <c r="K11" s="93"/>
      <c r="L11" s="81">
        <v>20803</v>
      </c>
      <c r="M11" s="84"/>
      <c r="N11" s="94">
        <v>171</v>
      </c>
      <c r="O11" s="93"/>
      <c r="P11" s="81">
        <v>18876</v>
      </c>
      <c r="Q11" s="84"/>
      <c r="R11" s="94">
        <f>225+209+54</f>
        <v>488</v>
      </c>
      <c r="S11" s="93"/>
      <c r="T11" s="81">
        <f>6434+1962+347</f>
        <v>8743</v>
      </c>
      <c r="U11" s="84"/>
      <c r="V11" s="94">
        <f>204+303+135</f>
        <v>642</v>
      </c>
      <c r="W11" s="93"/>
      <c r="X11" s="81">
        <f>3514+770+1382</f>
        <v>5666</v>
      </c>
      <c r="Y11" s="84"/>
      <c r="Z11" s="94">
        <v>294</v>
      </c>
      <c r="AA11" s="93"/>
      <c r="AB11" s="81">
        <v>3286</v>
      </c>
      <c r="AC11" s="68"/>
    </row>
    <row r="12" spans="1:29" s="73" customFormat="1" ht="15.95" customHeight="1" x14ac:dyDescent="0.15">
      <c r="A12" s="1" t="s">
        <v>218</v>
      </c>
      <c r="B12" s="81">
        <f>SUM(F12,J12,N12,R12,V12,Z12)</f>
        <v>481</v>
      </c>
      <c r="C12" s="84"/>
      <c r="D12" s="82">
        <f t="shared" ref="D12" si="2">SUM(H12,L12,P12,T12,X12,AB12)</f>
        <v>24432</v>
      </c>
      <c r="E12" s="85"/>
      <c r="F12" s="92">
        <v>46</v>
      </c>
      <c r="G12" s="93"/>
      <c r="H12" s="81">
        <v>10592</v>
      </c>
      <c r="I12" s="84"/>
      <c r="J12" s="94">
        <v>43</v>
      </c>
      <c r="K12" s="93"/>
      <c r="L12" s="81">
        <v>4502</v>
      </c>
      <c r="M12" s="84"/>
      <c r="N12" s="94">
        <v>36</v>
      </c>
      <c r="O12" s="93"/>
      <c r="P12" s="81">
        <v>3741</v>
      </c>
      <c r="Q12" s="84"/>
      <c r="R12" s="94">
        <f>50+54+15</f>
        <v>119</v>
      </c>
      <c r="S12" s="93"/>
      <c r="T12" s="81">
        <f>2377+511+125</f>
        <v>3013</v>
      </c>
      <c r="U12" s="84"/>
      <c r="V12" s="94">
        <f>52+66+33</f>
        <v>151</v>
      </c>
      <c r="W12" s="93"/>
      <c r="X12" s="81">
        <f>1079+219+361</f>
        <v>1659</v>
      </c>
      <c r="Y12" s="84"/>
      <c r="Z12" s="94">
        <v>86</v>
      </c>
      <c r="AA12" s="93"/>
      <c r="AB12" s="81">
        <v>925</v>
      </c>
      <c r="AC12" s="68"/>
    </row>
    <row r="13" spans="1:29" s="73" customFormat="1" ht="6" customHeight="1" x14ac:dyDescent="0.15">
      <c r="A13" s="21"/>
      <c r="B13" s="57"/>
      <c r="C13" s="56"/>
      <c r="D13" s="55"/>
      <c r="E13" s="62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6"/>
      <c r="V13" s="55"/>
      <c r="W13" s="56"/>
      <c r="X13" s="55"/>
      <c r="Y13" s="56"/>
      <c r="Z13" s="57"/>
      <c r="AA13" s="56"/>
      <c r="AB13" s="55"/>
      <c r="AC13" s="117"/>
    </row>
    <row r="14" spans="1:29" ht="23.1" customHeight="1" x14ac:dyDescent="0.15">
      <c r="A14" s="73"/>
      <c r="B14" s="74"/>
      <c r="C14" s="73"/>
      <c r="D14" s="74"/>
      <c r="E14" s="73"/>
      <c r="F14" s="74"/>
      <c r="G14" s="73"/>
      <c r="H14" s="74"/>
      <c r="I14" s="73"/>
      <c r="J14" s="74"/>
      <c r="K14" s="73"/>
      <c r="L14" s="74"/>
      <c r="M14" s="73"/>
      <c r="N14" s="74"/>
      <c r="O14" s="73"/>
      <c r="P14" s="74"/>
      <c r="Q14" s="73"/>
      <c r="R14" s="74"/>
      <c r="S14" s="73"/>
      <c r="T14" s="74"/>
      <c r="U14" s="73"/>
      <c r="V14" s="74"/>
      <c r="W14" s="73"/>
      <c r="X14" s="74"/>
      <c r="Y14" s="73"/>
      <c r="Z14" s="74"/>
      <c r="AA14" s="73"/>
      <c r="AB14" s="74"/>
      <c r="AC14" s="73"/>
    </row>
    <row r="15" spans="1:29" s="73" customFormat="1" ht="23.1" customHeight="1" x14ac:dyDescent="0.15">
      <c r="A15" s="381" t="s">
        <v>145</v>
      </c>
      <c r="B15" s="381"/>
      <c r="C15" s="381"/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69"/>
    </row>
    <row r="16" spans="1:29" s="73" customFormat="1" ht="23.1" customHeight="1" x14ac:dyDescent="0.15">
      <c r="A16" s="69"/>
      <c r="B16" s="118"/>
      <c r="C16" s="69"/>
      <c r="D16" s="118"/>
      <c r="E16" s="69"/>
      <c r="F16" s="118"/>
      <c r="G16" s="69"/>
      <c r="H16" s="118"/>
      <c r="I16" s="69"/>
      <c r="J16" s="118"/>
      <c r="K16" s="69"/>
      <c r="L16" s="118"/>
      <c r="M16" s="69"/>
      <c r="N16" s="118"/>
      <c r="O16" s="69"/>
      <c r="P16" s="118"/>
      <c r="Q16" s="69"/>
      <c r="R16" s="118"/>
      <c r="S16" s="69"/>
      <c r="T16" s="118"/>
      <c r="U16" s="69"/>
      <c r="V16" s="118"/>
      <c r="W16" s="69"/>
      <c r="X16" s="118"/>
      <c r="Y16" s="69"/>
      <c r="Z16" s="118"/>
      <c r="AA16" s="69"/>
      <c r="AB16" s="118"/>
      <c r="AC16" s="69"/>
    </row>
    <row r="17" spans="1:29" s="73" customFormat="1" ht="23.1" customHeight="1" x14ac:dyDescent="0.15">
      <c r="A17" s="389" t="s">
        <v>136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69"/>
    </row>
    <row r="18" spans="1:29" s="73" customFormat="1" ht="18" customHeight="1" x14ac:dyDescent="0.15">
      <c r="A18" s="546" t="s">
        <v>56</v>
      </c>
      <c r="B18" s="536" t="s">
        <v>65</v>
      </c>
      <c r="C18" s="543"/>
      <c r="D18" s="543"/>
      <c r="E18" s="542"/>
      <c r="F18" s="544" t="s">
        <v>66</v>
      </c>
      <c r="G18" s="543"/>
      <c r="H18" s="543"/>
      <c r="I18" s="537"/>
      <c r="J18" s="534" t="s">
        <v>67</v>
      </c>
      <c r="K18" s="541"/>
      <c r="L18" s="541"/>
      <c r="M18" s="535"/>
      <c r="N18" s="536" t="s">
        <v>68</v>
      </c>
      <c r="O18" s="543"/>
      <c r="P18" s="543"/>
      <c r="Q18" s="537"/>
      <c r="R18" s="536" t="s">
        <v>69</v>
      </c>
      <c r="S18" s="543"/>
      <c r="T18" s="543"/>
      <c r="U18" s="537"/>
      <c r="V18" s="536" t="s">
        <v>70</v>
      </c>
      <c r="W18" s="543"/>
      <c r="X18" s="543"/>
      <c r="Y18" s="537"/>
      <c r="Z18" s="536" t="s">
        <v>71</v>
      </c>
      <c r="AA18" s="543"/>
      <c r="AB18" s="543"/>
      <c r="AC18" s="537"/>
    </row>
    <row r="19" spans="1:29" s="73" customFormat="1" ht="18" customHeight="1" x14ac:dyDescent="0.15">
      <c r="A19" s="545"/>
      <c r="B19" s="536" t="s">
        <v>62</v>
      </c>
      <c r="C19" s="537"/>
      <c r="D19" s="536" t="s">
        <v>63</v>
      </c>
      <c r="E19" s="542"/>
      <c r="F19" s="544" t="s">
        <v>62</v>
      </c>
      <c r="G19" s="537"/>
      <c r="H19" s="536" t="s">
        <v>63</v>
      </c>
      <c r="I19" s="537"/>
      <c r="J19" s="536" t="s">
        <v>62</v>
      </c>
      <c r="K19" s="537"/>
      <c r="L19" s="536" t="s">
        <v>63</v>
      </c>
      <c r="M19" s="537"/>
      <c r="N19" s="536" t="s">
        <v>62</v>
      </c>
      <c r="O19" s="537"/>
      <c r="P19" s="536" t="s">
        <v>63</v>
      </c>
      <c r="Q19" s="537"/>
      <c r="R19" s="536" t="s">
        <v>62</v>
      </c>
      <c r="S19" s="537"/>
      <c r="T19" s="536" t="s">
        <v>63</v>
      </c>
      <c r="U19" s="537"/>
      <c r="V19" s="536" t="s">
        <v>62</v>
      </c>
      <c r="W19" s="537"/>
      <c r="X19" s="536" t="s">
        <v>63</v>
      </c>
      <c r="Y19" s="537"/>
      <c r="Z19" s="536" t="s">
        <v>62</v>
      </c>
      <c r="AA19" s="537"/>
      <c r="AB19" s="536" t="s">
        <v>63</v>
      </c>
      <c r="AC19" s="537"/>
    </row>
    <row r="20" spans="1:29" s="73" customFormat="1" ht="15.95" customHeight="1" x14ac:dyDescent="0.15">
      <c r="A20" s="102"/>
      <c r="B20" s="3" t="s">
        <v>64</v>
      </c>
      <c r="C20" s="4"/>
      <c r="D20" s="8" t="s">
        <v>0</v>
      </c>
      <c r="E20" s="51"/>
      <c r="F20" s="8" t="s">
        <v>64</v>
      </c>
      <c r="G20" s="4"/>
      <c r="H20" s="8" t="s">
        <v>0</v>
      </c>
      <c r="I20" s="4"/>
      <c r="J20" s="8" t="s">
        <v>64</v>
      </c>
      <c r="K20" s="4"/>
      <c r="L20" s="8" t="s">
        <v>0</v>
      </c>
      <c r="M20" s="4"/>
      <c r="N20" s="8" t="s">
        <v>64</v>
      </c>
      <c r="O20" s="4"/>
      <c r="P20" s="8" t="s">
        <v>0</v>
      </c>
      <c r="Q20" s="4"/>
      <c r="R20" s="8" t="s">
        <v>64</v>
      </c>
      <c r="S20" s="4"/>
      <c r="T20" s="8" t="s">
        <v>0</v>
      </c>
      <c r="U20" s="4"/>
      <c r="V20" s="8" t="s">
        <v>64</v>
      </c>
      <c r="W20" s="4"/>
      <c r="X20" s="8" t="s">
        <v>0</v>
      </c>
      <c r="Y20" s="4"/>
      <c r="Z20" s="3" t="s">
        <v>64</v>
      </c>
      <c r="AA20" s="4"/>
      <c r="AB20" s="8" t="s">
        <v>0</v>
      </c>
      <c r="AC20" s="10"/>
    </row>
    <row r="21" spans="1:29" s="73" customFormat="1" ht="15.95" customHeight="1" x14ac:dyDescent="0.15">
      <c r="A21" s="1" t="s">
        <v>228</v>
      </c>
      <c r="B21" s="3">
        <f t="shared" ref="B21:B26" si="3">SUM(F21,J21,N21,R21,V21,Z21)</f>
        <v>200</v>
      </c>
      <c r="C21" s="4"/>
      <c r="D21" s="7">
        <f t="shared" ref="D21" si="4">SUM(H21,L21,P21,T21,X21,AB21)</f>
        <v>67913</v>
      </c>
      <c r="E21" s="103"/>
      <c r="F21" s="8">
        <v>86</v>
      </c>
      <c r="G21" s="4"/>
      <c r="H21" s="5">
        <v>30836</v>
      </c>
      <c r="I21" s="6"/>
      <c r="J21" s="3">
        <v>1</v>
      </c>
      <c r="K21" s="4"/>
      <c r="L21" s="5">
        <v>782</v>
      </c>
      <c r="M21" s="6"/>
      <c r="N21" s="3">
        <v>51</v>
      </c>
      <c r="O21" s="4"/>
      <c r="P21" s="5">
        <v>2506</v>
      </c>
      <c r="Q21" s="6"/>
      <c r="R21" s="3">
        <v>1</v>
      </c>
      <c r="S21" s="4"/>
      <c r="T21" s="5">
        <v>1500</v>
      </c>
      <c r="U21" s="6"/>
      <c r="V21" s="3">
        <v>6</v>
      </c>
      <c r="W21" s="4"/>
      <c r="X21" s="5">
        <v>3506</v>
      </c>
      <c r="Y21" s="6"/>
      <c r="Z21" s="3">
        <v>55</v>
      </c>
      <c r="AA21" s="4"/>
      <c r="AB21" s="5">
        <v>28783</v>
      </c>
      <c r="AC21" s="10"/>
    </row>
    <row r="22" spans="1:29" s="73" customFormat="1" ht="15.95" customHeight="1" x14ac:dyDescent="0.15">
      <c r="A22" s="1" t="s">
        <v>131</v>
      </c>
      <c r="B22" s="3">
        <f t="shared" si="3"/>
        <v>89</v>
      </c>
      <c r="C22" s="4"/>
      <c r="D22" s="7">
        <f>SUM(H22,L22,P22,T22,X22,AB22)</f>
        <v>5395</v>
      </c>
      <c r="E22" s="103"/>
      <c r="F22" s="97">
        <v>38</v>
      </c>
      <c r="G22" s="79"/>
      <c r="H22" s="95">
        <v>2427</v>
      </c>
      <c r="I22" s="17"/>
      <c r="J22" s="97">
        <v>0</v>
      </c>
      <c r="K22" s="79"/>
      <c r="L22" s="95">
        <v>0</v>
      </c>
      <c r="M22" s="17"/>
      <c r="N22" s="97">
        <v>22</v>
      </c>
      <c r="O22" s="79"/>
      <c r="P22" s="95">
        <v>199</v>
      </c>
      <c r="Q22" s="17"/>
      <c r="R22" s="97">
        <v>0</v>
      </c>
      <c r="S22" s="79"/>
      <c r="T22" s="95">
        <v>0</v>
      </c>
      <c r="U22" s="17"/>
      <c r="V22" s="97">
        <v>3</v>
      </c>
      <c r="W22" s="79"/>
      <c r="X22" s="95">
        <v>280</v>
      </c>
      <c r="Y22" s="17"/>
      <c r="Z22" s="80">
        <v>26</v>
      </c>
      <c r="AA22" s="79"/>
      <c r="AB22" s="16">
        <v>2489</v>
      </c>
      <c r="AC22" s="10"/>
    </row>
    <row r="23" spans="1:29" s="69" customFormat="1" ht="15.95" customHeight="1" x14ac:dyDescent="0.15">
      <c r="A23" s="1" t="s">
        <v>138</v>
      </c>
      <c r="B23" s="3">
        <f t="shared" si="3"/>
        <v>117</v>
      </c>
      <c r="C23" s="4"/>
      <c r="D23" s="7">
        <f>SUM(H23,L23,P23,T23,X23,AB23)</f>
        <v>21363</v>
      </c>
      <c r="E23" s="103"/>
      <c r="F23" s="97">
        <v>54</v>
      </c>
      <c r="G23" s="79"/>
      <c r="H23" s="95">
        <v>10431</v>
      </c>
      <c r="I23" s="17"/>
      <c r="J23" s="97">
        <v>0</v>
      </c>
      <c r="K23" s="79"/>
      <c r="L23" s="95">
        <v>0</v>
      </c>
      <c r="M23" s="17"/>
      <c r="N23" s="97">
        <v>24</v>
      </c>
      <c r="O23" s="79"/>
      <c r="P23" s="95">
        <v>2608</v>
      </c>
      <c r="Q23" s="17"/>
      <c r="R23" s="97">
        <v>0</v>
      </c>
      <c r="S23" s="79"/>
      <c r="T23" s="95">
        <v>0</v>
      </c>
      <c r="U23" s="17"/>
      <c r="V23" s="97">
        <v>3</v>
      </c>
      <c r="W23" s="79"/>
      <c r="X23" s="95">
        <v>1129</v>
      </c>
      <c r="Y23" s="17"/>
      <c r="Z23" s="80">
        <v>36</v>
      </c>
      <c r="AA23" s="79"/>
      <c r="AB23" s="16">
        <v>7195</v>
      </c>
      <c r="AC23" s="10"/>
    </row>
    <row r="24" spans="1:29" s="69" customFormat="1" ht="15.95" customHeight="1" x14ac:dyDescent="0.15">
      <c r="A24" s="1" t="s">
        <v>195</v>
      </c>
      <c r="B24" s="3">
        <f t="shared" si="3"/>
        <v>190</v>
      </c>
      <c r="C24" s="4"/>
      <c r="D24" s="7">
        <f>SUM(H24,L24,P24,T24,X24,AB24)</f>
        <v>44247</v>
      </c>
      <c r="E24" s="103"/>
      <c r="F24" s="97">
        <v>0</v>
      </c>
      <c r="G24" s="79"/>
      <c r="H24" s="95">
        <v>0</v>
      </c>
      <c r="I24" s="17"/>
      <c r="J24" s="97">
        <v>17</v>
      </c>
      <c r="K24" s="79"/>
      <c r="L24" s="95">
        <v>7161</v>
      </c>
      <c r="M24" s="17"/>
      <c r="N24" s="97">
        <v>45</v>
      </c>
      <c r="O24" s="79"/>
      <c r="P24" s="95">
        <v>3671</v>
      </c>
      <c r="Q24" s="17"/>
      <c r="R24" s="97">
        <v>0</v>
      </c>
      <c r="S24" s="79"/>
      <c r="T24" s="95">
        <v>0</v>
      </c>
      <c r="U24" s="17"/>
      <c r="V24" s="97">
        <v>53</v>
      </c>
      <c r="W24" s="79"/>
      <c r="X24" s="95">
        <v>28484</v>
      </c>
      <c r="Y24" s="17"/>
      <c r="Z24" s="80">
        <v>75</v>
      </c>
      <c r="AA24" s="79"/>
      <c r="AB24" s="16">
        <v>4931</v>
      </c>
      <c r="AC24" s="10"/>
    </row>
    <row r="25" spans="1:29" s="69" customFormat="1" ht="15.95" customHeight="1" x14ac:dyDescent="0.15">
      <c r="A25" s="1" t="s">
        <v>207</v>
      </c>
      <c r="B25" s="3">
        <f t="shared" si="3"/>
        <v>171</v>
      </c>
      <c r="C25" s="4"/>
      <c r="D25" s="7">
        <f>SUM(H25,L25,P25,T25,X25,AB25)</f>
        <v>36935</v>
      </c>
      <c r="E25" s="103"/>
      <c r="F25" s="97">
        <v>0</v>
      </c>
      <c r="G25" s="79"/>
      <c r="H25" s="95">
        <v>0</v>
      </c>
      <c r="I25" s="17"/>
      <c r="J25" s="97">
        <v>12</v>
      </c>
      <c r="K25" s="79"/>
      <c r="L25" s="95">
        <v>5898</v>
      </c>
      <c r="M25" s="17"/>
      <c r="N25" s="97">
        <v>10</v>
      </c>
      <c r="O25" s="79"/>
      <c r="P25" s="95">
        <v>3500</v>
      </c>
      <c r="Q25" s="17"/>
      <c r="R25" s="97">
        <v>0</v>
      </c>
      <c r="S25" s="79"/>
      <c r="T25" s="95">
        <v>0</v>
      </c>
      <c r="U25" s="17"/>
      <c r="V25" s="97">
        <v>70</v>
      </c>
      <c r="W25" s="79"/>
      <c r="X25" s="95">
        <v>23047</v>
      </c>
      <c r="Y25" s="17"/>
      <c r="Z25" s="80">
        <v>79</v>
      </c>
      <c r="AA25" s="79"/>
      <c r="AB25" s="16">
        <v>4490</v>
      </c>
      <c r="AC25" s="10"/>
    </row>
    <row r="26" spans="1:29" s="69" customFormat="1" ht="15.95" customHeight="1" x14ac:dyDescent="0.15">
      <c r="A26" s="1" t="s">
        <v>218</v>
      </c>
      <c r="B26" s="94">
        <f t="shared" si="3"/>
        <v>46</v>
      </c>
      <c r="C26" s="93"/>
      <c r="D26" s="82">
        <f t="shared" ref="D26" si="5">SUM(H26,L26,P26,T26,X26,AB26)</f>
        <v>10592</v>
      </c>
      <c r="E26" s="85"/>
      <c r="F26" s="97">
        <v>0</v>
      </c>
      <c r="G26" s="79"/>
      <c r="H26" s="95">
        <v>0</v>
      </c>
      <c r="I26" s="17"/>
      <c r="J26" s="97">
        <v>2</v>
      </c>
      <c r="K26" s="79"/>
      <c r="L26" s="95">
        <v>1017</v>
      </c>
      <c r="M26" s="17"/>
      <c r="N26" s="97">
        <v>4</v>
      </c>
      <c r="O26" s="79"/>
      <c r="P26" s="95">
        <v>2250</v>
      </c>
      <c r="Q26" s="17"/>
      <c r="R26" s="97">
        <v>0</v>
      </c>
      <c r="S26" s="79"/>
      <c r="T26" s="95">
        <v>0</v>
      </c>
      <c r="U26" s="17"/>
      <c r="V26" s="97">
        <v>12</v>
      </c>
      <c r="W26" s="79"/>
      <c r="X26" s="95">
        <v>5925</v>
      </c>
      <c r="Y26" s="17"/>
      <c r="Z26" s="80">
        <v>28</v>
      </c>
      <c r="AA26" s="79"/>
      <c r="AB26" s="16">
        <v>1400</v>
      </c>
      <c r="AC26" s="10"/>
    </row>
    <row r="27" spans="1:29" s="73" customFormat="1" ht="6" customHeight="1" x14ac:dyDescent="0.15">
      <c r="A27" s="263"/>
      <c r="B27" s="149"/>
      <c r="C27" s="150"/>
      <c r="D27" s="151"/>
      <c r="E27" s="152"/>
      <c r="F27" s="153"/>
      <c r="G27" s="150"/>
      <c r="H27" s="151"/>
      <c r="I27" s="154"/>
      <c r="J27" s="149"/>
      <c r="K27" s="150"/>
      <c r="L27" s="151"/>
      <c r="M27" s="154"/>
      <c r="N27" s="149"/>
      <c r="O27" s="150"/>
      <c r="P27" s="151"/>
      <c r="Q27" s="154"/>
      <c r="R27" s="149"/>
      <c r="S27" s="150"/>
      <c r="T27" s="151"/>
      <c r="U27" s="154"/>
      <c r="V27" s="149"/>
      <c r="W27" s="150"/>
      <c r="X27" s="151"/>
      <c r="Y27" s="154"/>
      <c r="Z27" s="149"/>
      <c r="AA27" s="150"/>
      <c r="AB27" s="151"/>
      <c r="AC27" s="11"/>
    </row>
    <row r="28" spans="1:29" ht="23.1" customHeight="1" x14ac:dyDescent="0.15">
      <c r="A28" s="73"/>
      <c r="B28" s="74"/>
      <c r="C28" s="73"/>
      <c r="D28" s="74"/>
      <c r="E28" s="73"/>
      <c r="F28" s="74"/>
      <c r="G28" s="73"/>
      <c r="H28" s="74"/>
      <c r="I28" s="73"/>
      <c r="J28" s="74"/>
      <c r="K28" s="73"/>
      <c r="L28" s="74"/>
      <c r="M28" s="73"/>
      <c r="N28" s="74"/>
      <c r="O28" s="73"/>
      <c r="P28" s="74"/>
      <c r="Q28" s="73"/>
      <c r="R28" s="74"/>
      <c r="S28" s="73"/>
      <c r="T28" s="74"/>
      <c r="U28" s="73"/>
      <c r="V28" s="74"/>
      <c r="W28" s="73"/>
      <c r="X28" s="74"/>
      <c r="Y28" s="73"/>
      <c r="Z28" s="74"/>
      <c r="AA28" s="73"/>
      <c r="AB28" s="74"/>
      <c r="AC28" s="73"/>
    </row>
    <row r="29" spans="1:29" s="73" customFormat="1" ht="23.1" customHeight="1" x14ac:dyDescent="0.15">
      <c r="A29" s="381" t="s">
        <v>146</v>
      </c>
      <c r="B29" s="540"/>
      <c r="C29" s="540"/>
      <c r="D29" s="540"/>
      <c r="E29" s="540"/>
      <c r="F29" s="540"/>
      <c r="G29" s="540"/>
      <c r="H29" s="540"/>
      <c r="I29" s="540"/>
      <c r="J29" s="540"/>
      <c r="K29" s="540"/>
      <c r="L29" s="540"/>
      <c r="M29" s="540"/>
      <c r="N29" s="540"/>
      <c r="O29" s="540"/>
      <c r="P29" s="540"/>
      <c r="Q29" s="540"/>
      <c r="R29" s="540"/>
      <c r="S29" s="540"/>
      <c r="T29" s="540"/>
      <c r="U29" s="540"/>
      <c r="V29" s="540"/>
      <c r="W29" s="540"/>
      <c r="X29" s="540"/>
      <c r="Y29" s="540"/>
      <c r="Z29" s="540"/>
      <c r="AA29" s="540"/>
      <c r="AB29" s="540"/>
      <c r="AC29" s="69"/>
    </row>
    <row r="30" spans="1:29" s="73" customFormat="1" ht="23.1" customHeight="1" x14ac:dyDescent="0.15">
      <c r="A30" s="69"/>
      <c r="B30" s="118"/>
      <c r="C30" s="69"/>
      <c r="D30" s="118"/>
      <c r="E30" s="69"/>
      <c r="F30" s="118"/>
      <c r="G30" s="69"/>
      <c r="H30" s="118"/>
      <c r="I30" s="69"/>
      <c r="J30" s="118"/>
      <c r="K30" s="69"/>
      <c r="L30" s="118"/>
      <c r="M30" s="69"/>
      <c r="N30" s="118"/>
      <c r="O30" s="69"/>
      <c r="P30" s="118"/>
      <c r="Q30" s="69"/>
      <c r="R30" s="118"/>
      <c r="S30" s="69"/>
      <c r="T30" s="118"/>
      <c r="U30" s="69"/>
      <c r="V30" s="118"/>
      <c r="W30" s="69"/>
      <c r="X30" s="118"/>
      <c r="Y30" s="69"/>
      <c r="Z30" s="118"/>
      <c r="AA30" s="69"/>
      <c r="AB30" s="118"/>
      <c r="AC30" s="69"/>
    </row>
    <row r="31" spans="1:29" s="73" customFormat="1" ht="18" customHeight="1" x14ac:dyDescent="0.15">
      <c r="A31" s="389" t="s">
        <v>137</v>
      </c>
      <c r="B31" s="389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  <c r="V31" s="389"/>
      <c r="W31" s="389"/>
      <c r="X31" s="389"/>
      <c r="Y31" s="389"/>
      <c r="Z31" s="389"/>
      <c r="AA31" s="389"/>
      <c r="AB31" s="389"/>
      <c r="AC31" s="69"/>
    </row>
    <row r="32" spans="1:29" s="73" customFormat="1" ht="18" customHeight="1" x14ac:dyDescent="0.15">
      <c r="A32" s="375" t="s">
        <v>56</v>
      </c>
      <c r="B32" s="373" t="s">
        <v>65</v>
      </c>
      <c r="C32" s="379"/>
      <c r="D32" s="379"/>
      <c r="E32" s="380"/>
      <c r="F32" s="379" t="s">
        <v>66</v>
      </c>
      <c r="G32" s="379"/>
      <c r="H32" s="379"/>
      <c r="I32" s="374"/>
      <c r="J32" s="534" t="s">
        <v>67</v>
      </c>
      <c r="K32" s="541"/>
      <c r="L32" s="541"/>
      <c r="M32" s="535"/>
      <c r="N32" s="373" t="s">
        <v>68</v>
      </c>
      <c r="O32" s="379"/>
      <c r="P32" s="379"/>
      <c r="Q32" s="374"/>
      <c r="R32" s="373" t="s">
        <v>69</v>
      </c>
      <c r="S32" s="379"/>
      <c r="T32" s="379"/>
      <c r="U32" s="374"/>
      <c r="V32" s="373" t="s">
        <v>70</v>
      </c>
      <c r="W32" s="379"/>
      <c r="X32" s="379"/>
      <c r="Y32" s="374"/>
      <c r="Z32" s="373" t="s">
        <v>71</v>
      </c>
      <c r="AA32" s="379"/>
      <c r="AB32" s="379"/>
      <c r="AC32" s="374"/>
    </row>
    <row r="33" spans="1:29" s="73" customFormat="1" ht="18" customHeight="1" x14ac:dyDescent="0.15">
      <c r="A33" s="376"/>
      <c r="B33" s="536" t="s">
        <v>62</v>
      </c>
      <c r="C33" s="537"/>
      <c r="D33" s="536" t="s">
        <v>63</v>
      </c>
      <c r="E33" s="542"/>
      <c r="F33" s="543" t="s">
        <v>62</v>
      </c>
      <c r="G33" s="537"/>
      <c r="H33" s="536" t="s">
        <v>63</v>
      </c>
      <c r="I33" s="537"/>
      <c r="J33" s="536" t="s">
        <v>62</v>
      </c>
      <c r="K33" s="537"/>
      <c r="L33" s="536" t="s">
        <v>63</v>
      </c>
      <c r="M33" s="537"/>
      <c r="N33" s="9" t="s">
        <v>62</v>
      </c>
      <c r="O33" s="262"/>
      <c r="P33" s="536" t="s">
        <v>135</v>
      </c>
      <c r="Q33" s="537"/>
      <c r="R33" s="536" t="s">
        <v>62</v>
      </c>
      <c r="S33" s="537"/>
      <c r="T33" s="536" t="s">
        <v>63</v>
      </c>
      <c r="U33" s="537"/>
      <c r="V33" s="536" t="s">
        <v>62</v>
      </c>
      <c r="W33" s="537"/>
      <c r="X33" s="536" t="s">
        <v>63</v>
      </c>
      <c r="Y33" s="537"/>
      <c r="Z33" s="538" t="s">
        <v>62</v>
      </c>
      <c r="AA33" s="539"/>
      <c r="AB33" s="534" t="s">
        <v>63</v>
      </c>
      <c r="AC33" s="535"/>
    </row>
    <row r="34" spans="1:29" s="73" customFormat="1" ht="15.95" customHeight="1" x14ac:dyDescent="0.15">
      <c r="A34" s="2"/>
      <c r="B34" s="3" t="s">
        <v>64</v>
      </c>
      <c r="C34" s="4"/>
      <c r="D34" s="8" t="s">
        <v>0</v>
      </c>
      <c r="E34" s="51"/>
      <c r="F34" s="8" t="s">
        <v>64</v>
      </c>
      <c r="G34" s="4"/>
      <c r="H34" s="8" t="s">
        <v>0</v>
      </c>
      <c r="I34" s="4"/>
      <c r="J34" s="8" t="s">
        <v>64</v>
      </c>
      <c r="K34" s="4"/>
      <c r="L34" s="8" t="s">
        <v>0</v>
      </c>
      <c r="M34" s="4"/>
      <c r="N34" s="8" t="s">
        <v>64</v>
      </c>
      <c r="O34" s="4"/>
      <c r="P34" s="8" t="s">
        <v>0</v>
      </c>
      <c r="Q34" s="4"/>
      <c r="R34" s="8" t="s">
        <v>64</v>
      </c>
      <c r="S34" s="4"/>
      <c r="T34" s="8" t="s">
        <v>0</v>
      </c>
      <c r="U34" s="4"/>
      <c r="V34" s="8" t="s">
        <v>64</v>
      </c>
      <c r="W34" s="4"/>
      <c r="X34" s="8" t="s">
        <v>0</v>
      </c>
      <c r="Y34" s="4"/>
      <c r="Z34" s="3" t="s">
        <v>64</v>
      </c>
      <c r="AA34" s="4"/>
      <c r="AB34" s="3" t="s">
        <v>0</v>
      </c>
      <c r="AC34" s="68"/>
    </row>
    <row r="35" spans="1:29" s="73" customFormat="1" ht="15.95" customHeight="1" x14ac:dyDescent="0.15">
      <c r="A35" s="1" t="s">
        <v>228</v>
      </c>
      <c r="B35" s="80">
        <f t="shared" ref="B35:B40" si="6">SUM(F35,J35,N35,R35,V35,Z35)</f>
        <v>175</v>
      </c>
      <c r="C35" s="79"/>
      <c r="D35" s="95">
        <f t="shared" ref="D35:D40" si="7">SUM(H35,L35,P35,T35,X35,AB35)</f>
        <v>26702</v>
      </c>
      <c r="E35" s="96"/>
      <c r="F35" s="97">
        <v>35</v>
      </c>
      <c r="G35" s="79"/>
      <c r="H35" s="95">
        <v>6092</v>
      </c>
      <c r="I35" s="17"/>
      <c r="J35" s="97">
        <v>25</v>
      </c>
      <c r="K35" s="79"/>
      <c r="L35" s="95">
        <v>4353</v>
      </c>
      <c r="M35" s="17"/>
      <c r="N35" s="97">
        <v>13</v>
      </c>
      <c r="O35" s="79"/>
      <c r="P35" s="95">
        <v>1640</v>
      </c>
      <c r="Q35" s="17"/>
      <c r="R35" s="97">
        <v>0</v>
      </c>
      <c r="S35" s="79"/>
      <c r="T35" s="95">
        <v>0</v>
      </c>
      <c r="U35" s="17"/>
      <c r="V35" s="97">
        <v>6</v>
      </c>
      <c r="W35" s="79"/>
      <c r="X35" s="95">
        <v>864</v>
      </c>
      <c r="Y35" s="17"/>
      <c r="Z35" s="80">
        <v>96</v>
      </c>
      <c r="AA35" s="79"/>
      <c r="AB35" s="16">
        <v>13753</v>
      </c>
      <c r="AC35" s="68"/>
    </row>
    <row r="36" spans="1:29" s="73" customFormat="1" ht="15.95" customHeight="1" x14ac:dyDescent="0.15">
      <c r="A36" s="1" t="s">
        <v>131</v>
      </c>
      <c r="B36" s="80">
        <f t="shared" si="6"/>
        <v>79</v>
      </c>
      <c r="C36" s="79"/>
      <c r="D36" s="95">
        <f t="shared" si="7"/>
        <v>6680</v>
      </c>
      <c r="E36" s="96"/>
      <c r="F36" s="97">
        <v>16</v>
      </c>
      <c r="G36" s="79"/>
      <c r="H36" s="95">
        <v>1523</v>
      </c>
      <c r="I36" s="17"/>
      <c r="J36" s="97">
        <v>11</v>
      </c>
      <c r="K36" s="79"/>
      <c r="L36" s="95">
        <v>1088</v>
      </c>
      <c r="M36" s="17"/>
      <c r="N36" s="97">
        <v>2</v>
      </c>
      <c r="O36" s="79"/>
      <c r="P36" s="95">
        <v>1007</v>
      </c>
      <c r="Q36" s="17"/>
      <c r="R36" s="97">
        <v>0</v>
      </c>
      <c r="S36" s="79"/>
      <c r="T36" s="95">
        <v>0</v>
      </c>
      <c r="U36" s="17"/>
      <c r="V36" s="97">
        <v>2</v>
      </c>
      <c r="W36" s="79"/>
      <c r="X36" s="95">
        <v>216</v>
      </c>
      <c r="Y36" s="17"/>
      <c r="Z36" s="80">
        <v>48</v>
      </c>
      <c r="AA36" s="79"/>
      <c r="AB36" s="16">
        <v>2846</v>
      </c>
      <c r="AC36" s="68"/>
    </row>
    <row r="37" spans="1:29" s="73" customFormat="1" ht="15.95" customHeight="1" x14ac:dyDescent="0.15">
      <c r="A37" s="1" t="s">
        <v>138</v>
      </c>
      <c r="B37" s="80">
        <f t="shared" si="6"/>
        <v>123</v>
      </c>
      <c r="C37" s="79"/>
      <c r="D37" s="95">
        <f t="shared" si="7"/>
        <v>14034</v>
      </c>
      <c r="E37" s="96"/>
      <c r="F37" s="97">
        <v>35</v>
      </c>
      <c r="G37" s="79"/>
      <c r="H37" s="95">
        <v>5193</v>
      </c>
      <c r="I37" s="17"/>
      <c r="J37" s="97">
        <v>19</v>
      </c>
      <c r="K37" s="79"/>
      <c r="L37" s="95">
        <v>2188</v>
      </c>
      <c r="M37" s="17"/>
      <c r="N37" s="97">
        <v>10</v>
      </c>
      <c r="O37" s="79"/>
      <c r="P37" s="95">
        <v>1310</v>
      </c>
      <c r="Q37" s="17"/>
      <c r="R37" s="97">
        <v>6</v>
      </c>
      <c r="S37" s="79"/>
      <c r="T37" s="95">
        <v>609</v>
      </c>
      <c r="U37" s="17"/>
      <c r="V37" s="97">
        <v>1</v>
      </c>
      <c r="W37" s="79"/>
      <c r="X37" s="95">
        <v>118</v>
      </c>
      <c r="Y37" s="17"/>
      <c r="Z37" s="80">
        <v>52</v>
      </c>
      <c r="AA37" s="79"/>
      <c r="AB37" s="16">
        <v>4616</v>
      </c>
      <c r="AC37" s="68"/>
    </row>
    <row r="38" spans="1:29" s="73" customFormat="1" ht="15.95" customHeight="1" x14ac:dyDescent="0.15">
      <c r="A38" s="1" t="s">
        <v>195</v>
      </c>
      <c r="B38" s="80">
        <f t="shared" si="6"/>
        <v>146</v>
      </c>
      <c r="C38" s="79"/>
      <c r="D38" s="95">
        <f t="shared" si="7"/>
        <v>17197</v>
      </c>
      <c r="E38" s="96"/>
      <c r="F38" s="97">
        <v>0</v>
      </c>
      <c r="G38" s="79"/>
      <c r="H38" s="95">
        <v>0</v>
      </c>
      <c r="I38" s="17"/>
      <c r="J38" s="97">
        <v>19</v>
      </c>
      <c r="K38" s="79"/>
      <c r="L38" s="95">
        <v>3273</v>
      </c>
      <c r="M38" s="17"/>
      <c r="N38" s="97">
        <v>10</v>
      </c>
      <c r="O38" s="79"/>
      <c r="P38" s="95">
        <v>2096</v>
      </c>
      <c r="Q38" s="17"/>
      <c r="R38" s="97">
        <v>1</v>
      </c>
      <c r="S38" s="79"/>
      <c r="T38" s="95">
        <v>854</v>
      </c>
      <c r="U38" s="17"/>
      <c r="V38" s="97">
        <v>65</v>
      </c>
      <c r="W38" s="79"/>
      <c r="X38" s="95">
        <v>8461</v>
      </c>
      <c r="Y38" s="17"/>
      <c r="Z38" s="80">
        <v>51</v>
      </c>
      <c r="AA38" s="79"/>
      <c r="AB38" s="16">
        <v>2513</v>
      </c>
      <c r="AC38" s="68"/>
    </row>
    <row r="39" spans="1:29" s="73" customFormat="1" ht="15.95" customHeight="1" x14ac:dyDescent="0.15">
      <c r="A39" s="1" t="s">
        <v>207</v>
      </c>
      <c r="B39" s="80">
        <f t="shared" si="6"/>
        <v>169</v>
      </c>
      <c r="C39" s="79"/>
      <c r="D39" s="95">
        <f t="shared" si="7"/>
        <v>20803</v>
      </c>
      <c r="E39" s="96"/>
      <c r="F39" s="97">
        <v>0</v>
      </c>
      <c r="G39" s="79"/>
      <c r="H39" s="95">
        <v>0</v>
      </c>
      <c r="I39" s="17"/>
      <c r="J39" s="97">
        <v>23</v>
      </c>
      <c r="K39" s="79"/>
      <c r="L39" s="95">
        <v>3011</v>
      </c>
      <c r="M39" s="17"/>
      <c r="N39" s="97">
        <v>12</v>
      </c>
      <c r="O39" s="79"/>
      <c r="P39" s="95">
        <v>2669</v>
      </c>
      <c r="Q39" s="17"/>
      <c r="R39" s="97">
        <v>1</v>
      </c>
      <c r="S39" s="79"/>
      <c r="T39" s="95">
        <v>989</v>
      </c>
      <c r="U39" s="17"/>
      <c r="V39" s="97">
        <v>50</v>
      </c>
      <c r="W39" s="79"/>
      <c r="X39" s="95">
        <v>7992</v>
      </c>
      <c r="Y39" s="17"/>
      <c r="Z39" s="80">
        <v>83</v>
      </c>
      <c r="AA39" s="79"/>
      <c r="AB39" s="16">
        <v>6142</v>
      </c>
      <c r="AC39" s="68"/>
    </row>
    <row r="40" spans="1:29" s="73" customFormat="1" ht="15.95" customHeight="1" x14ac:dyDescent="0.15">
      <c r="A40" s="1" t="s">
        <v>218</v>
      </c>
      <c r="B40" s="80">
        <f t="shared" si="6"/>
        <v>43</v>
      </c>
      <c r="C40" s="79"/>
      <c r="D40" s="95">
        <f t="shared" si="7"/>
        <v>4502</v>
      </c>
      <c r="E40" s="96"/>
      <c r="F40" s="97">
        <v>0</v>
      </c>
      <c r="G40" s="79"/>
      <c r="H40" s="95">
        <v>0</v>
      </c>
      <c r="I40" s="17"/>
      <c r="J40" s="97">
        <v>5</v>
      </c>
      <c r="K40" s="79"/>
      <c r="L40" s="95">
        <v>670</v>
      </c>
      <c r="M40" s="17"/>
      <c r="N40" s="97">
        <v>4</v>
      </c>
      <c r="O40" s="79"/>
      <c r="P40" s="95">
        <v>600</v>
      </c>
      <c r="Q40" s="17"/>
      <c r="R40" s="97">
        <v>0</v>
      </c>
      <c r="S40" s="79"/>
      <c r="T40" s="95">
        <v>0</v>
      </c>
      <c r="U40" s="17"/>
      <c r="V40" s="97">
        <v>10</v>
      </c>
      <c r="W40" s="79"/>
      <c r="X40" s="95">
        <v>1589</v>
      </c>
      <c r="Y40" s="17"/>
      <c r="Z40" s="80">
        <v>24</v>
      </c>
      <c r="AA40" s="79"/>
      <c r="AB40" s="16">
        <v>1643</v>
      </c>
      <c r="AC40" s="68"/>
    </row>
    <row r="41" spans="1:29" s="73" customFormat="1" ht="6" customHeight="1" x14ac:dyDescent="0.15">
      <c r="A41" s="21"/>
      <c r="B41" s="40"/>
      <c r="C41" s="59"/>
      <c r="D41" s="58"/>
      <c r="E41" s="63"/>
      <c r="F41" s="58"/>
      <c r="G41" s="59"/>
      <c r="H41" s="58"/>
      <c r="I41" s="59"/>
      <c r="J41" s="58"/>
      <c r="K41" s="59"/>
      <c r="L41" s="58"/>
      <c r="M41" s="59"/>
      <c r="N41" s="58"/>
      <c r="O41" s="59"/>
      <c r="P41" s="58"/>
      <c r="Q41" s="59"/>
      <c r="R41" s="58"/>
      <c r="S41" s="59"/>
      <c r="T41" s="58"/>
      <c r="U41" s="59"/>
      <c r="V41" s="58"/>
      <c r="W41" s="59"/>
      <c r="X41" s="58"/>
      <c r="Y41" s="59"/>
      <c r="Z41" s="60"/>
      <c r="AA41" s="59"/>
      <c r="AB41" s="60"/>
      <c r="AC41" s="117"/>
    </row>
  </sheetData>
  <sheetProtection algorithmName="SHA-512" hashValue="yYoOUTtTShuj64StmdGG36i65CSxg13JNjsbF5VRG+5ma8eV/WCRvGE+5zduzgnsowiVfZkrPrVchTCwv35jWQ==" saltValue="+QLLHg9S4ByblgeR6EcgBw==" spinCount="100000" sheet="1" objects="1" scenarios="1"/>
  <mergeCells count="71">
    <mergeCell ref="L5:M5"/>
    <mergeCell ref="A1:AB1"/>
    <mergeCell ref="A3:AB3"/>
    <mergeCell ref="A4:A5"/>
    <mergeCell ref="B4:E4"/>
    <mergeCell ref="F4:I4"/>
    <mergeCell ref="J4:M4"/>
    <mergeCell ref="N4:Q4"/>
    <mergeCell ref="R4:U4"/>
    <mergeCell ref="V4:Y4"/>
    <mergeCell ref="Z4:AC4"/>
    <mergeCell ref="B5:C5"/>
    <mergeCell ref="D5:E5"/>
    <mergeCell ref="F5:G5"/>
    <mergeCell ref="H5:I5"/>
    <mergeCell ref="J5:K5"/>
    <mergeCell ref="Z5:AA5"/>
    <mergeCell ref="AB5:AC5"/>
    <mergeCell ref="A15:AB15"/>
    <mergeCell ref="A17:AB17"/>
    <mergeCell ref="A18:A19"/>
    <mergeCell ref="B18:E18"/>
    <mergeCell ref="F18:I18"/>
    <mergeCell ref="J18:M18"/>
    <mergeCell ref="N18:Q18"/>
    <mergeCell ref="R18:U18"/>
    <mergeCell ref="N5:O5"/>
    <mergeCell ref="P5:Q5"/>
    <mergeCell ref="R5:S5"/>
    <mergeCell ref="T5:U5"/>
    <mergeCell ref="V5:W5"/>
    <mergeCell ref="X5:Y5"/>
    <mergeCell ref="AB19:AC19"/>
    <mergeCell ref="V18:Y18"/>
    <mergeCell ref="Z18:AC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L33:M33"/>
    <mergeCell ref="A29:AB29"/>
    <mergeCell ref="A31:AB31"/>
    <mergeCell ref="A32:A33"/>
    <mergeCell ref="B32:E32"/>
    <mergeCell ref="F32:I32"/>
    <mergeCell ref="J32:M32"/>
    <mergeCell ref="N32:Q32"/>
    <mergeCell ref="R32:U32"/>
    <mergeCell ref="V32:Y32"/>
    <mergeCell ref="Z32:AC32"/>
    <mergeCell ref="B33:C33"/>
    <mergeCell ref="D33:E33"/>
    <mergeCell ref="F33:G33"/>
    <mergeCell ref="H33:I33"/>
    <mergeCell ref="J33:K33"/>
    <mergeCell ref="AB33:AC33"/>
    <mergeCell ref="P33:Q33"/>
    <mergeCell ref="R33:S33"/>
    <mergeCell ref="T33:U33"/>
    <mergeCell ref="V33:W33"/>
    <mergeCell ref="X33:Y33"/>
    <mergeCell ref="Z33:AA33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24"/>
  <sheetViews>
    <sheetView showGridLines="0" zoomScaleNormal="100" workbookViewId="0">
      <selection activeCell="J2" sqref="J2"/>
    </sheetView>
  </sheetViews>
  <sheetFormatPr defaultColWidth="9" defaultRowHeight="13.5" x14ac:dyDescent="0.15"/>
  <cols>
    <col min="1" max="1" width="0.375" style="46" customWidth="1"/>
    <col min="2" max="2" width="19.125" style="47" customWidth="1"/>
    <col min="3" max="3" width="0.375" style="46" customWidth="1"/>
    <col min="4" max="4" width="10.375" style="46" customWidth="1"/>
    <col min="5" max="5" width="0.875" style="46" customWidth="1"/>
    <col min="6" max="6" width="10.375" style="23" customWidth="1"/>
    <col min="7" max="7" width="0.875" style="46" customWidth="1"/>
    <col min="8" max="8" width="10.375" style="23" customWidth="1"/>
    <col min="9" max="9" width="0.875" style="46" customWidth="1"/>
    <col min="10" max="10" width="10.375" style="23" customWidth="1"/>
    <col min="11" max="11" width="0.875" style="46" customWidth="1"/>
    <col min="12" max="12" width="10.375" style="23" customWidth="1"/>
    <col min="13" max="13" width="0.875" style="46" customWidth="1"/>
    <col min="14" max="14" width="10.375" style="46" customWidth="1"/>
    <col min="15" max="15" width="0.875" style="46" customWidth="1"/>
    <col min="16" max="16384" width="9" style="46"/>
  </cols>
  <sheetData>
    <row r="1" spans="1:15" ht="23.1" customHeight="1" x14ac:dyDescent="0.15">
      <c r="B1" s="549" t="s">
        <v>169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</row>
    <row r="2" spans="1:15" ht="23.1" customHeight="1" x14ac:dyDescent="0.15"/>
    <row r="3" spans="1:15" ht="23.1" customHeight="1" x14ac:dyDescent="0.15">
      <c r="B3" s="550" t="s">
        <v>114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48"/>
    </row>
    <row r="4" spans="1:15" ht="35.1" customHeight="1" x14ac:dyDescent="0.15">
      <c r="A4" s="552" t="s">
        <v>117</v>
      </c>
      <c r="B4" s="553"/>
      <c r="C4" s="553"/>
      <c r="D4" s="554" t="s">
        <v>213</v>
      </c>
      <c r="E4" s="555"/>
      <c r="F4" s="554" t="s">
        <v>214</v>
      </c>
      <c r="G4" s="555"/>
      <c r="H4" s="554" t="s">
        <v>215</v>
      </c>
      <c r="I4" s="555"/>
      <c r="J4" s="554" t="s">
        <v>216</v>
      </c>
      <c r="K4" s="555"/>
      <c r="L4" s="554" t="s">
        <v>217</v>
      </c>
      <c r="M4" s="555"/>
      <c r="N4" s="554" t="s">
        <v>225</v>
      </c>
      <c r="O4" s="555"/>
    </row>
    <row r="5" spans="1:15" ht="24.95" customHeight="1" x14ac:dyDescent="0.15">
      <c r="A5" s="24"/>
      <c r="B5" s="100" t="s">
        <v>72</v>
      </c>
      <c r="C5" s="25"/>
      <c r="D5" s="311">
        <v>15918</v>
      </c>
      <c r="E5" s="98"/>
      <c r="F5" s="311">
        <v>8165</v>
      </c>
      <c r="G5" s="122"/>
      <c r="H5" s="311">
        <v>11633</v>
      </c>
      <c r="I5" s="122"/>
      <c r="J5" s="311">
        <v>13884</v>
      </c>
      <c r="K5" s="49"/>
      <c r="L5" s="310">
        <v>14596</v>
      </c>
      <c r="M5" s="49"/>
      <c r="N5" s="310">
        <v>13953</v>
      </c>
      <c r="O5" s="49"/>
    </row>
    <row r="6" spans="1:15" ht="24.95" customHeight="1" x14ac:dyDescent="0.15">
      <c r="A6" s="24"/>
      <c r="B6" s="100" t="s">
        <v>73</v>
      </c>
      <c r="C6" s="25"/>
      <c r="D6" s="310">
        <v>5490</v>
      </c>
      <c r="E6" s="98"/>
      <c r="F6" s="310">
        <v>3765</v>
      </c>
      <c r="G6" s="122"/>
      <c r="H6" s="310">
        <v>3702</v>
      </c>
      <c r="I6" s="122"/>
      <c r="J6" s="310">
        <v>3647</v>
      </c>
      <c r="K6" s="49"/>
      <c r="L6" s="310">
        <v>4369</v>
      </c>
      <c r="M6" s="49"/>
      <c r="N6" s="310">
        <v>5202</v>
      </c>
      <c r="O6" s="49"/>
    </row>
    <row r="7" spans="1:15" ht="24.95" customHeight="1" x14ac:dyDescent="0.15">
      <c r="A7" s="24"/>
      <c r="B7" s="100" t="s">
        <v>74</v>
      </c>
      <c r="C7" s="25"/>
      <c r="D7" s="310">
        <v>3354</v>
      </c>
      <c r="E7" s="98"/>
      <c r="F7" s="310">
        <v>990</v>
      </c>
      <c r="G7" s="122"/>
      <c r="H7" s="310">
        <v>1019</v>
      </c>
      <c r="I7" s="122"/>
      <c r="J7" s="310">
        <v>2142</v>
      </c>
      <c r="K7" s="49"/>
      <c r="L7" s="310">
        <v>3272</v>
      </c>
      <c r="M7" s="49"/>
      <c r="N7" s="310">
        <v>3011</v>
      </c>
      <c r="O7" s="49"/>
    </row>
    <row r="8" spans="1:15" ht="24.95" customHeight="1" x14ac:dyDescent="0.15">
      <c r="A8" s="24"/>
      <c r="B8" s="100" t="s">
        <v>75</v>
      </c>
      <c r="C8" s="25"/>
      <c r="D8" s="310">
        <v>3179</v>
      </c>
      <c r="E8" s="98"/>
      <c r="F8" s="310">
        <v>1425</v>
      </c>
      <c r="G8" s="122"/>
      <c r="H8" s="310">
        <v>1827</v>
      </c>
      <c r="I8" s="122"/>
      <c r="J8" s="310">
        <v>1548</v>
      </c>
      <c r="K8" s="49"/>
      <c r="L8" s="310">
        <v>2026</v>
      </c>
      <c r="M8" s="49"/>
      <c r="N8" s="310">
        <v>2393</v>
      </c>
      <c r="O8" s="49"/>
    </row>
    <row r="9" spans="1:15" ht="24.95" customHeight="1" x14ac:dyDescent="0.15">
      <c r="A9" s="24"/>
      <c r="B9" s="100" t="s">
        <v>76</v>
      </c>
      <c r="C9" s="25"/>
      <c r="D9" s="310">
        <v>871</v>
      </c>
      <c r="E9" s="98"/>
      <c r="F9" s="310">
        <v>382</v>
      </c>
      <c r="G9" s="122"/>
      <c r="H9" s="310">
        <v>485</v>
      </c>
      <c r="I9" s="122"/>
      <c r="J9" s="310">
        <v>452</v>
      </c>
      <c r="K9" s="49"/>
      <c r="L9" s="310">
        <v>963</v>
      </c>
      <c r="M9" s="49"/>
      <c r="N9" s="310">
        <v>1761</v>
      </c>
      <c r="O9" s="49"/>
    </row>
    <row r="10" spans="1:15" ht="24.95" customHeight="1" x14ac:dyDescent="0.15">
      <c r="A10" s="24"/>
      <c r="B10" s="100" t="s">
        <v>77</v>
      </c>
      <c r="C10" s="25"/>
      <c r="D10" s="310">
        <v>1064</v>
      </c>
      <c r="E10" s="98"/>
      <c r="F10" s="310">
        <v>391</v>
      </c>
      <c r="G10" s="122"/>
      <c r="H10" s="310">
        <v>503</v>
      </c>
      <c r="I10" s="122"/>
      <c r="J10" s="310">
        <v>334</v>
      </c>
      <c r="K10" s="49"/>
      <c r="L10" s="310">
        <v>462</v>
      </c>
      <c r="M10" s="49"/>
      <c r="N10" s="310">
        <v>500</v>
      </c>
      <c r="O10" s="49"/>
    </row>
    <row r="11" spans="1:15" ht="24.95" customHeight="1" x14ac:dyDescent="0.15">
      <c r="A11" s="24"/>
      <c r="B11" s="100" t="s">
        <v>78</v>
      </c>
      <c r="C11" s="121"/>
      <c r="D11" s="310">
        <v>5532</v>
      </c>
      <c r="E11" s="98"/>
      <c r="F11" s="310">
        <v>2742</v>
      </c>
      <c r="G11" s="122"/>
      <c r="H11" s="310">
        <v>2895</v>
      </c>
      <c r="I11" s="122"/>
      <c r="J11" s="310">
        <v>3159</v>
      </c>
      <c r="K11" s="49"/>
      <c r="L11" s="310">
        <v>5122</v>
      </c>
      <c r="M11" s="49"/>
      <c r="N11" s="310">
        <v>5408</v>
      </c>
      <c r="O11" s="49"/>
    </row>
    <row r="12" spans="1:15" ht="24.95" customHeight="1" x14ac:dyDescent="0.15">
      <c r="A12" s="24"/>
      <c r="B12" s="100" t="s">
        <v>79</v>
      </c>
      <c r="C12" s="25"/>
      <c r="D12" s="310">
        <v>4965</v>
      </c>
      <c r="E12" s="98"/>
      <c r="F12" s="310">
        <v>2109</v>
      </c>
      <c r="G12" s="122"/>
      <c r="H12" s="310">
        <v>2402</v>
      </c>
      <c r="I12" s="122"/>
      <c r="J12" s="310">
        <v>2624</v>
      </c>
      <c r="K12" s="49"/>
      <c r="L12" s="310">
        <v>5309</v>
      </c>
      <c r="M12" s="49"/>
      <c r="N12" s="310">
        <v>4743</v>
      </c>
      <c r="O12" s="49"/>
    </row>
    <row r="13" spans="1:15" ht="24.95" customHeight="1" x14ac:dyDescent="0.15">
      <c r="A13" s="24"/>
      <c r="B13" s="100" t="s">
        <v>80</v>
      </c>
      <c r="C13" s="25"/>
      <c r="D13" s="310">
        <v>3116</v>
      </c>
      <c r="E13" s="98"/>
      <c r="F13" s="310">
        <v>1889</v>
      </c>
      <c r="G13" s="122"/>
      <c r="H13" s="310">
        <v>1733</v>
      </c>
      <c r="I13" s="122"/>
      <c r="J13" s="310">
        <v>2382</v>
      </c>
      <c r="K13" s="49"/>
      <c r="L13" s="310">
        <v>3156</v>
      </c>
      <c r="M13" s="49"/>
      <c r="N13" s="310">
        <v>3413</v>
      </c>
      <c r="O13" s="49"/>
    </row>
    <row r="14" spans="1:15" ht="24.95" customHeight="1" x14ac:dyDescent="0.15">
      <c r="A14" s="24"/>
      <c r="B14" s="100" t="s">
        <v>81</v>
      </c>
      <c r="C14" s="25"/>
      <c r="D14" s="310">
        <v>2488</v>
      </c>
      <c r="E14" s="98"/>
      <c r="F14" s="310">
        <v>1171</v>
      </c>
      <c r="G14" s="122"/>
      <c r="H14" s="310">
        <v>1284</v>
      </c>
      <c r="I14" s="122"/>
      <c r="J14" s="310">
        <v>1842</v>
      </c>
      <c r="K14" s="49"/>
      <c r="L14" s="310">
        <v>2252</v>
      </c>
      <c r="M14" s="49"/>
      <c r="N14" s="310">
        <v>2950</v>
      </c>
      <c r="O14" s="49"/>
    </row>
    <row r="15" spans="1:15" ht="24.95" customHeight="1" x14ac:dyDescent="0.15">
      <c r="A15" s="24"/>
      <c r="B15" s="100" t="s">
        <v>82</v>
      </c>
      <c r="C15" s="25"/>
      <c r="D15" s="310">
        <v>3342</v>
      </c>
      <c r="E15" s="98"/>
      <c r="F15" s="310">
        <v>1924</v>
      </c>
      <c r="G15" s="122"/>
      <c r="H15" s="310">
        <v>2250</v>
      </c>
      <c r="I15" s="122"/>
      <c r="J15" s="310">
        <v>1942</v>
      </c>
      <c r="K15" s="49"/>
      <c r="L15" s="310">
        <v>2247</v>
      </c>
      <c r="M15" s="49"/>
      <c r="N15" s="310">
        <v>2940</v>
      </c>
      <c r="O15" s="49"/>
    </row>
    <row r="16" spans="1:15" ht="24.95" customHeight="1" x14ac:dyDescent="0.15">
      <c r="A16" s="24"/>
      <c r="B16" s="100" t="s">
        <v>83</v>
      </c>
      <c r="C16" s="25"/>
      <c r="D16" s="310">
        <v>3893</v>
      </c>
      <c r="E16" s="98"/>
      <c r="F16" s="310">
        <v>1318</v>
      </c>
      <c r="G16" s="122"/>
      <c r="H16" s="310">
        <v>2945</v>
      </c>
      <c r="I16" s="122"/>
      <c r="J16" s="310">
        <v>3239</v>
      </c>
      <c r="K16" s="49"/>
      <c r="L16" s="310">
        <v>3941</v>
      </c>
      <c r="M16" s="49"/>
      <c r="N16" s="310">
        <v>4841</v>
      </c>
      <c r="O16" s="49"/>
    </row>
    <row r="17" spans="1:15" ht="24.95" customHeight="1" x14ac:dyDescent="0.15">
      <c r="A17" s="24"/>
      <c r="B17" s="100" t="s">
        <v>84</v>
      </c>
      <c r="C17" s="25"/>
      <c r="D17" s="310">
        <v>16246</v>
      </c>
      <c r="E17" s="98"/>
      <c r="F17" s="310">
        <v>6710</v>
      </c>
      <c r="G17" s="122"/>
      <c r="H17" s="310">
        <v>9326</v>
      </c>
      <c r="I17" s="122"/>
      <c r="J17" s="310">
        <v>10979</v>
      </c>
      <c r="K17" s="49"/>
      <c r="L17" s="310">
        <v>13442</v>
      </c>
      <c r="M17" s="49"/>
      <c r="N17" s="310">
        <v>14815</v>
      </c>
      <c r="O17" s="49"/>
    </row>
    <row r="18" spans="1:15" ht="24.95" customHeight="1" x14ac:dyDescent="0.15">
      <c r="A18" s="24"/>
      <c r="B18" s="100" t="s">
        <v>89</v>
      </c>
      <c r="C18" s="25"/>
      <c r="D18" s="310">
        <v>1347</v>
      </c>
      <c r="E18" s="98"/>
      <c r="F18" s="310">
        <v>657</v>
      </c>
      <c r="G18" s="122"/>
      <c r="H18" s="310">
        <v>483</v>
      </c>
      <c r="I18" s="122"/>
      <c r="J18" s="310">
        <v>466</v>
      </c>
      <c r="K18" s="49"/>
      <c r="L18" s="310">
        <v>792</v>
      </c>
      <c r="M18" s="49"/>
      <c r="N18" s="310">
        <v>564</v>
      </c>
      <c r="O18" s="49"/>
    </row>
    <row r="19" spans="1:15" ht="24.95" customHeight="1" x14ac:dyDescent="0.15">
      <c r="A19" s="24"/>
      <c r="B19" s="100" t="s">
        <v>85</v>
      </c>
      <c r="C19" s="25"/>
      <c r="D19" s="310">
        <v>1329</v>
      </c>
      <c r="E19" s="98"/>
      <c r="F19" s="310">
        <v>945</v>
      </c>
      <c r="G19" s="122"/>
      <c r="H19" s="310">
        <v>1428</v>
      </c>
      <c r="I19" s="122"/>
      <c r="J19" s="310">
        <v>1027</v>
      </c>
      <c r="K19" s="49"/>
      <c r="L19" s="310">
        <v>1279</v>
      </c>
      <c r="M19" s="49"/>
      <c r="N19" s="310">
        <v>1380</v>
      </c>
      <c r="O19" s="49"/>
    </row>
    <row r="20" spans="1:15" ht="24.95" customHeight="1" x14ac:dyDescent="0.15">
      <c r="A20" s="24"/>
      <c r="B20" s="100" t="s">
        <v>86</v>
      </c>
      <c r="C20" s="25"/>
      <c r="D20" s="310">
        <v>2191</v>
      </c>
      <c r="E20" s="98"/>
      <c r="F20" s="310">
        <v>646</v>
      </c>
      <c r="G20" s="122"/>
      <c r="H20" s="310">
        <v>772</v>
      </c>
      <c r="I20" s="122"/>
      <c r="J20" s="310">
        <v>776</v>
      </c>
      <c r="K20" s="49"/>
      <c r="L20" s="310">
        <v>1235</v>
      </c>
      <c r="M20" s="49"/>
      <c r="N20" s="310">
        <v>1420</v>
      </c>
      <c r="O20" s="49"/>
    </row>
    <row r="21" spans="1:15" ht="24.95" customHeight="1" x14ac:dyDescent="0.15">
      <c r="A21" s="24"/>
      <c r="B21" s="100" t="s">
        <v>87</v>
      </c>
      <c r="C21" s="25"/>
      <c r="D21" s="310">
        <v>8519</v>
      </c>
      <c r="E21" s="98"/>
      <c r="F21" s="310">
        <v>5615</v>
      </c>
      <c r="G21" s="122"/>
      <c r="H21" s="310">
        <v>6960</v>
      </c>
      <c r="I21" s="122"/>
      <c r="J21" s="310">
        <v>6410</v>
      </c>
      <c r="K21" s="49"/>
      <c r="L21" s="310">
        <v>7010</v>
      </c>
      <c r="M21" s="49"/>
      <c r="N21" s="310">
        <v>7087</v>
      </c>
      <c r="O21" s="49"/>
    </row>
    <row r="22" spans="1:15" ht="24.95" customHeight="1" thickBot="1" x14ac:dyDescent="0.2">
      <c r="A22" s="26"/>
      <c r="B22" s="101" t="s">
        <v>88</v>
      </c>
      <c r="C22" s="25"/>
      <c r="D22" s="309">
        <v>3312</v>
      </c>
      <c r="E22" s="98"/>
      <c r="F22" s="309">
        <v>2651</v>
      </c>
      <c r="G22" s="122"/>
      <c r="H22" s="309">
        <v>3159</v>
      </c>
      <c r="I22" s="122"/>
      <c r="J22" s="309">
        <v>3494</v>
      </c>
      <c r="K22" s="49"/>
      <c r="L22" s="309">
        <v>3914</v>
      </c>
      <c r="M22" s="49"/>
      <c r="N22" s="309">
        <v>4052</v>
      </c>
      <c r="O22" s="49"/>
    </row>
    <row r="23" spans="1:15" ht="24.95" customHeight="1" thickTop="1" x14ac:dyDescent="0.15">
      <c r="A23" s="27"/>
      <c r="B23" s="28" t="s">
        <v>2</v>
      </c>
      <c r="C23" s="29"/>
      <c r="D23" s="308">
        <v>86156</v>
      </c>
      <c r="E23" s="99"/>
      <c r="F23" s="308">
        <v>43495</v>
      </c>
      <c r="G23" s="99"/>
      <c r="H23" s="308">
        <v>54806</v>
      </c>
      <c r="I23" s="123"/>
      <c r="J23" s="308">
        <v>60347</v>
      </c>
      <c r="K23" s="70"/>
      <c r="L23" s="308">
        <f>SUM(L5:L22)</f>
        <v>75387</v>
      </c>
      <c r="M23" s="70"/>
      <c r="N23" s="308">
        <f>SUM(N5:N22)</f>
        <v>80433</v>
      </c>
      <c r="O23" s="70"/>
    </row>
    <row r="24" spans="1:15" ht="13.5" customHeight="1" x14ac:dyDescent="0.15">
      <c r="B24" s="548"/>
      <c r="C24" s="548"/>
      <c r="D24" s="548"/>
      <c r="E24" s="548"/>
      <c r="F24" s="548"/>
      <c r="G24" s="548"/>
      <c r="H24" s="548"/>
      <c r="I24" s="548"/>
      <c r="J24" s="548"/>
      <c r="K24" s="548"/>
      <c r="L24" s="548"/>
    </row>
  </sheetData>
  <sheetProtection algorithmName="SHA-512" hashValue="vDZcDt7x71eFsIBEDw1ze5S/PRzch9S15n7Z3lGp5wepJQYGOHDsdSeP8vTBHTVaqP5PzdCpanG4lmXFsBnrqA==" saltValue="nkqKhxtxG7fzeS8inTwcDw==" spinCount="100000" sheet="1" objects="1" scenarios="1"/>
  <mergeCells count="10">
    <mergeCell ref="B24:L24"/>
    <mergeCell ref="B1:L1"/>
    <mergeCell ref="B3:N3"/>
    <mergeCell ref="A4:C4"/>
    <mergeCell ref="D4:E4"/>
    <mergeCell ref="F4:G4"/>
    <mergeCell ref="H4:I4"/>
    <mergeCell ref="J4:K4"/>
    <mergeCell ref="L4:M4"/>
    <mergeCell ref="N4:O4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183・184 </vt:lpstr>
      <vt:lpstr>185・186</vt:lpstr>
      <vt:lpstr>187</vt:lpstr>
      <vt:lpstr>188</vt:lpstr>
      <vt:lpstr>189</vt:lpstr>
      <vt:lpstr>190</vt:lpstr>
      <vt:lpstr>191</vt:lpstr>
      <vt:lpstr>192・193・194</vt:lpstr>
      <vt:lpstr>195</vt:lpstr>
      <vt:lpstr>'183・184 '!Print_Area</vt:lpstr>
      <vt:lpstr>'185・186'!Print_Area</vt:lpstr>
      <vt:lpstr>'187'!Print_Area</vt:lpstr>
      <vt:lpstr>'189'!Print_Area</vt:lpstr>
      <vt:lpstr>'190'!Print_Area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2026-04-21T06:59:44Z</cp:lastPrinted>
  <dcterms:created xsi:type="dcterms:W3CDTF">2005-04-08T07:19:14Z</dcterms:created>
  <dcterms:modified xsi:type="dcterms:W3CDTF">2026-06-30T01:35:38Z</dcterms:modified>
</cp:coreProperties>
</file>