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3349\Desktop\pdf\Excel版\"/>
    </mc:Choice>
  </mc:AlternateContent>
  <bookViews>
    <workbookView xWindow="0" yWindow="0" windowWidth="22392" windowHeight="11100" tabRatio="853"/>
  </bookViews>
  <sheets>
    <sheet name="105" sheetId="59" r:id="rId1"/>
    <sheet name="106" sheetId="61" r:id="rId2"/>
    <sheet name="107" sheetId="36" r:id="rId3"/>
    <sheet name="108" sheetId="37" r:id="rId4"/>
    <sheet name="109" sheetId="38" r:id="rId5"/>
    <sheet name="110" sheetId="66" r:id="rId6"/>
    <sheet name="111" sheetId="31" r:id="rId7"/>
    <sheet name="112" sheetId="67" r:id="rId8"/>
    <sheet name="113（1）（2）" sheetId="11" r:id="rId9"/>
    <sheet name="114" sheetId="46" r:id="rId10"/>
    <sheet name="115" sheetId="47" r:id="rId11"/>
    <sheet name="116" sheetId="48" r:id="rId12"/>
    <sheet name="117" sheetId="49" r:id="rId13"/>
    <sheet name="118" sheetId="65" r:id="rId14"/>
    <sheet name="119" sheetId="63" r:id="rId15"/>
    <sheet name="120" sheetId="53" r:id="rId16"/>
    <sheet name="121" sheetId="54" r:id="rId17"/>
    <sheet name="122" sheetId="68" r:id="rId18"/>
    <sheet name="123" sheetId="40" r:id="rId19"/>
    <sheet name="124" sheetId="39" r:id="rId20"/>
    <sheet name="125" sheetId="55" r:id="rId21"/>
    <sheet name="126・127" sheetId="56" r:id="rId22"/>
    <sheet name="128" sheetId="43" r:id="rId23"/>
    <sheet name="129" sheetId="44" r:id="rId24"/>
  </sheets>
  <definedNames>
    <definedName name="_xlnm.Print_Area" localSheetId="0">'105'!$A$1:$T$54</definedName>
    <definedName name="_xlnm.Print_Area" localSheetId="1">'106'!$A$1:$Y$50</definedName>
    <definedName name="_xlnm.Print_Area" localSheetId="3">'108'!$A$1:$M$28</definedName>
    <definedName name="_xlnm.Print_Area" localSheetId="5">'110'!$A$1:$U$51</definedName>
    <definedName name="_xlnm.Print_Area" localSheetId="8">'113（1）（2）'!$A$1:$O$31</definedName>
    <definedName name="_xlnm.Print_Area" localSheetId="9">'114'!$A$1:$L$35</definedName>
    <definedName name="_xlnm.Print_Area" localSheetId="10">'115'!$A$1:$L$35</definedName>
    <definedName name="_xlnm.Print_Area" localSheetId="13">'118'!$A$1:$I$52</definedName>
    <definedName name="_xlnm.Print_Area" localSheetId="15">'120'!$A$1:$Q$34</definedName>
    <definedName name="_xlnm.Print_Area" localSheetId="17">'122'!$A$1:$D$42</definedName>
    <definedName name="_xlnm.Print_Area" localSheetId="19">'124'!$A$1:$G$43</definedName>
    <definedName name="_xlnm.Print_Area" localSheetId="20">'125'!$A$1:$K$52</definedName>
    <definedName name="_xlnm.Print_Area" localSheetId="21">'126・127'!$A$1:$S$22</definedName>
    <definedName name="_xlnm.Print_Area" localSheetId="22">'128'!$A$1:$K$52</definedName>
  </definedNames>
  <calcPr calcId="162913"/>
</workbook>
</file>

<file path=xl/calcChain.xml><?xml version="1.0" encoding="utf-8"?>
<calcChain xmlns="http://schemas.openxmlformats.org/spreadsheetml/2006/main">
  <c r="H27" i="44" l="1"/>
  <c r="F27" i="44"/>
  <c r="D27" i="44"/>
  <c r="T12" i="31" l="1"/>
  <c r="C11" i="36"/>
  <c r="F12" i="46" l="1"/>
  <c r="B8" i="67" l="1"/>
  <c r="B9" i="67"/>
  <c r="B10" i="67"/>
  <c r="B11" i="67"/>
  <c r="J9" i="43" l="1"/>
  <c r="J8" i="43"/>
  <c r="J7" i="43"/>
  <c r="J6" i="43"/>
  <c r="J5" i="43"/>
  <c r="R21" i="56"/>
  <c r="R20" i="56"/>
  <c r="R19" i="56"/>
  <c r="R18" i="56"/>
  <c r="R17" i="56"/>
  <c r="R9" i="56"/>
  <c r="R8" i="56"/>
  <c r="R7" i="56"/>
  <c r="R6" i="56"/>
  <c r="R5" i="56"/>
  <c r="B11" i="54" l="1"/>
  <c r="B10" i="54"/>
  <c r="B9" i="54"/>
  <c r="B8" i="54"/>
  <c r="B7" i="54"/>
  <c r="D11" i="53"/>
  <c r="D10" i="53"/>
  <c r="D9" i="53"/>
  <c r="D8" i="53"/>
  <c r="B11" i="65"/>
  <c r="B10" i="65"/>
  <c r="B9" i="65"/>
  <c r="B8" i="65"/>
  <c r="B7" i="65"/>
  <c r="D11" i="49"/>
  <c r="B11" i="49"/>
  <c r="D10" i="49"/>
  <c r="B10" i="49"/>
  <c r="D9" i="49"/>
  <c r="B9" i="49"/>
  <c r="D8" i="49"/>
  <c r="B8" i="49"/>
  <c r="D7" i="49"/>
  <c r="B7" i="49"/>
  <c r="L11" i="48"/>
  <c r="J11" i="48"/>
  <c r="L10" i="48"/>
  <c r="J10" i="48"/>
  <c r="L9" i="48"/>
  <c r="J9" i="48"/>
  <c r="L8" i="48"/>
  <c r="J8" i="48"/>
  <c r="L7" i="48"/>
  <c r="J7" i="48"/>
  <c r="H7" i="48"/>
  <c r="F7" i="48"/>
  <c r="D7" i="48"/>
  <c r="B7" i="48"/>
  <c r="F11" i="46"/>
  <c r="F10" i="46"/>
  <c r="F9" i="46"/>
  <c r="B23" i="11"/>
  <c r="B24" i="11"/>
  <c r="B25" i="11"/>
  <c r="B26" i="11"/>
  <c r="B27" i="11"/>
  <c r="B28" i="11"/>
  <c r="B12" i="11"/>
  <c r="B11" i="11"/>
  <c r="B10" i="11"/>
  <c r="B9" i="11"/>
  <c r="B8" i="11"/>
  <c r="B6" i="67"/>
  <c r="B7" i="67"/>
  <c r="D18" i="31"/>
  <c r="D7" i="31"/>
  <c r="R11" i="66"/>
  <c r="P11" i="66"/>
  <c r="N11" i="66"/>
  <c r="J11" i="66"/>
  <c r="F11" i="66"/>
  <c r="D11" i="66"/>
  <c r="B11" i="66"/>
  <c r="P10" i="66"/>
  <c r="N10" i="66"/>
  <c r="H10" i="66"/>
  <c r="F10" i="66"/>
  <c r="D10" i="66"/>
  <c r="B10" i="66"/>
  <c r="D8" i="66"/>
  <c r="B8" i="66"/>
  <c r="D7" i="66"/>
  <c r="B7" i="66"/>
  <c r="B12" i="37"/>
  <c r="B11" i="37"/>
  <c r="H11" i="37"/>
  <c r="H10" i="37"/>
  <c r="B10" i="37"/>
  <c r="H9" i="37"/>
  <c r="B9" i="37"/>
  <c r="H8" i="37"/>
  <c r="B8" i="37"/>
  <c r="H7" i="37"/>
  <c r="B7" i="37"/>
  <c r="I21" i="59" l="1"/>
  <c r="S13" i="59"/>
  <c r="Q13" i="59"/>
  <c r="O13" i="59"/>
  <c r="M13" i="59"/>
  <c r="K13" i="59"/>
  <c r="I13" i="59"/>
  <c r="G13" i="59"/>
  <c r="E13" i="59"/>
  <c r="S9" i="59"/>
  <c r="Q9" i="59"/>
  <c r="O9" i="59"/>
  <c r="M9" i="59"/>
  <c r="K9" i="59"/>
  <c r="I9" i="59"/>
  <c r="G9" i="59"/>
  <c r="E9" i="59"/>
  <c r="H12" i="37" l="1"/>
  <c r="B12" i="65" l="1"/>
  <c r="D12" i="49"/>
  <c r="B12" i="49"/>
  <c r="B13" i="11"/>
  <c r="D19" i="31" l="1"/>
  <c r="P12" i="31"/>
  <c r="D17" i="31"/>
  <c r="D16" i="31"/>
  <c r="F12" i="31"/>
  <c r="D15" i="31"/>
  <c r="D14" i="31"/>
  <c r="R12" i="31"/>
  <c r="N12" i="31"/>
  <c r="L12" i="31"/>
  <c r="J12" i="31"/>
  <c r="H12" i="31"/>
  <c r="D12" i="66"/>
  <c r="B12" i="66"/>
  <c r="C10" i="36"/>
  <c r="C9" i="36"/>
  <c r="C8" i="36"/>
  <c r="C7" i="36"/>
  <c r="C6" i="36"/>
  <c r="D12" i="31" l="1"/>
  <c r="S22" i="59"/>
  <c r="Q22" i="59"/>
  <c r="O22" i="59"/>
  <c r="M22" i="59"/>
  <c r="I22" i="59"/>
  <c r="S21" i="59"/>
  <c r="Q21" i="59"/>
  <c r="O21" i="59"/>
  <c r="M21" i="59"/>
  <c r="I20" i="59"/>
  <c r="G20" i="59"/>
  <c r="E20" i="59"/>
  <c r="S19" i="59"/>
  <c r="Q19" i="59"/>
  <c r="O19" i="59"/>
  <c r="M19" i="59"/>
  <c r="I19" i="59"/>
  <c r="G19" i="59"/>
  <c r="E19" i="59"/>
  <c r="E23" i="59" l="1"/>
  <c r="I23" i="59"/>
  <c r="G23" i="59"/>
  <c r="S20" i="59"/>
  <c r="S23" i="59" s="1"/>
  <c r="K20" i="59"/>
  <c r="Q20" i="59"/>
  <c r="O20" i="59"/>
  <c r="O23" i="59"/>
  <c r="K21" i="59"/>
  <c r="K19" i="59"/>
  <c r="M20" i="59"/>
  <c r="K22" i="59"/>
  <c r="Q23" i="59" l="1"/>
  <c r="M23" i="59"/>
  <c r="K23" i="59"/>
</calcChain>
</file>

<file path=xl/sharedStrings.xml><?xml version="1.0" encoding="utf-8"?>
<sst xmlns="http://schemas.openxmlformats.org/spreadsheetml/2006/main" count="848" uniqueCount="520">
  <si>
    <t>年　度　別</t>
  </si>
  <si>
    <t>人</t>
  </si>
  <si>
    <t>世帯</t>
  </si>
  <si>
    <t>年次・地区別</t>
  </si>
  <si>
    <t>認可定員</t>
  </si>
  <si>
    <t>総　　数</t>
  </si>
  <si>
    <t>３歳未満</t>
  </si>
  <si>
    <t>４歳以上</t>
  </si>
  <si>
    <t>本町地区</t>
  </si>
  <si>
    <t>東　地　区</t>
  </si>
  <si>
    <t>北　地　区</t>
  </si>
  <si>
    <t>大根地区</t>
  </si>
  <si>
    <t>西　地　区</t>
  </si>
  <si>
    <t>上　地　区</t>
  </si>
  <si>
    <t>市外から
の 受 託
児 童 数</t>
    <rPh sb="7" eb="8">
      <t>ウケ</t>
    </rPh>
    <rPh sb="9" eb="10">
      <t>コトヅケ</t>
    </rPh>
    <rPh sb="11" eb="12">
      <t>コ</t>
    </rPh>
    <rPh sb="13" eb="14">
      <t>ワラベ</t>
    </rPh>
    <rPh sb="15" eb="16">
      <t>スウ</t>
    </rPh>
    <phoneticPr fontId="9"/>
  </si>
  <si>
    <t>合計金額</t>
  </si>
  <si>
    <t>生　活　扶　助</t>
  </si>
  <si>
    <t>住　宅　扶　助</t>
  </si>
  <si>
    <t>教　育　扶　助</t>
  </si>
  <si>
    <t>介　護　扶　助</t>
  </si>
  <si>
    <t>医　療　扶　助</t>
  </si>
  <si>
    <t>生　業　扶　助</t>
  </si>
  <si>
    <t>葬　祭　扶　助</t>
  </si>
  <si>
    <t>計</t>
  </si>
  <si>
    <t>区　　　分</t>
  </si>
  <si>
    <t>南 地 区</t>
  </si>
  <si>
    <t>東 地 区</t>
  </si>
  <si>
    <t>北 地 区</t>
  </si>
  <si>
    <t>西 地 区</t>
  </si>
  <si>
    <t>クラブ数</t>
  </si>
  <si>
    <t>会 員 数</t>
  </si>
  <si>
    <r>
      <t>年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次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別</t>
    </r>
  </si>
  <si>
    <t>ね　た　き　り　高　齢　者</t>
  </si>
  <si>
    <t>男</t>
  </si>
  <si>
    <t>女</t>
  </si>
  <si>
    <t>年 度 別</t>
  </si>
  <si>
    <t>最　重　度</t>
  </si>
  <si>
    <t>重　　　度</t>
  </si>
  <si>
    <t>中　　　度</t>
  </si>
  <si>
    <t>軽　　　度</t>
  </si>
  <si>
    <t>１８歳以上</t>
  </si>
  <si>
    <t>１８歳未満</t>
  </si>
  <si>
    <t>年度別・障害別</t>
  </si>
  <si>
    <t>総　数</t>
  </si>
  <si>
    <t>障　　　 害　　　 の　　 　程　 　　度</t>
  </si>
  <si>
    <t>１　級</t>
  </si>
  <si>
    <t>２　級</t>
  </si>
  <si>
    <t>３　級</t>
  </si>
  <si>
    <t>４　級</t>
  </si>
  <si>
    <t>５　級</t>
  </si>
  <si>
    <t>６　級</t>
  </si>
  <si>
    <t>視覚障害</t>
  </si>
  <si>
    <t>聴覚・平衡機能障害</t>
  </si>
  <si>
    <t>音声言語障害</t>
  </si>
  <si>
    <t>肢体不自由</t>
  </si>
  <si>
    <t>内部障害</t>
  </si>
  <si>
    <t>年度別</t>
  </si>
  <si>
    <t>国保世帯数</t>
  </si>
  <si>
    <t>世帯加入率</t>
  </si>
  <si>
    <t>国保被保険者数</t>
  </si>
  <si>
    <t>％</t>
  </si>
  <si>
    <t>住民基本
台帳世帯数</t>
    <rPh sb="5" eb="7">
      <t>ダイチョウ</t>
    </rPh>
    <rPh sb="7" eb="9">
      <t>セタイ</t>
    </rPh>
    <rPh sb="9" eb="10">
      <t>スウ</t>
    </rPh>
    <phoneticPr fontId="9"/>
  </si>
  <si>
    <t>住民基本
台帳人口</t>
    <rPh sb="5" eb="7">
      <t>ダイチョウ</t>
    </rPh>
    <rPh sb="7" eb="9">
      <t>ジンコウ</t>
    </rPh>
    <phoneticPr fontId="9"/>
  </si>
  <si>
    <t>保険税調定額</t>
  </si>
  <si>
    <t>保険税収納額</t>
  </si>
  <si>
    <t>保険税収納率</t>
  </si>
  <si>
    <t>千円</t>
  </si>
  <si>
    <t>円</t>
  </si>
  <si>
    <t>１人当たり 
平均収納額</t>
    <rPh sb="7" eb="9">
      <t>ヘイキン</t>
    </rPh>
    <rPh sb="9" eb="11">
      <t>シュウノウ</t>
    </rPh>
    <rPh sb="11" eb="12">
      <t>ガク</t>
    </rPh>
    <phoneticPr fontId="9"/>
  </si>
  <si>
    <t>１世帯当たり
平均収納額</t>
    <rPh sb="7" eb="9">
      <t>ヘイキン</t>
    </rPh>
    <rPh sb="9" eb="11">
      <t>シュウノウ</t>
    </rPh>
    <rPh sb="11" eb="12">
      <t>ガク</t>
    </rPh>
    <phoneticPr fontId="9"/>
  </si>
  <si>
    <t>療 　養 　の 　給 　付</t>
  </si>
  <si>
    <t>療　　　養　　　費</t>
  </si>
  <si>
    <t>合　　　　計</t>
  </si>
  <si>
    <t>費　用　額</t>
  </si>
  <si>
    <t>給付件数</t>
  </si>
  <si>
    <t>件</t>
  </si>
  <si>
    <t>１人当たり
費  用  額</t>
    <rPh sb="6" eb="7">
      <t>ヒ</t>
    </rPh>
    <rPh sb="9" eb="10">
      <t>ヨウ</t>
    </rPh>
    <rPh sb="12" eb="13">
      <t>ガク</t>
    </rPh>
    <phoneticPr fontId="9"/>
  </si>
  <si>
    <r>
      <t>年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度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別</t>
    </r>
  </si>
  <si>
    <t>合　　　　　計</t>
  </si>
  <si>
    <t>出産育児一時金</t>
  </si>
  <si>
    <t>葬　　祭　　費</t>
  </si>
  <si>
    <t>件　　数</t>
  </si>
  <si>
    <t>金　　額</t>
  </si>
  <si>
    <t>年　 度　 別</t>
  </si>
  <si>
    <t>第３号被保険者</t>
  </si>
  <si>
    <t>年　金　額</t>
  </si>
  <si>
    <t>老齢基礎年金</t>
  </si>
  <si>
    <t>通算老齢年金</t>
  </si>
  <si>
    <t>障　害　年　金</t>
  </si>
  <si>
    <t>障害基礎年金</t>
  </si>
  <si>
    <t>件　数</t>
  </si>
  <si>
    <t>遺族基礎年金</t>
  </si>
  <si>
    <t>寡　婦　年　金</t>
  </si>
  <si>
    <t>死亡一時金</t>
  </si>
  <si>
    <t>共　　　　　　　同　　　　　　　募　　　　　　　金</t>
  </si>
  <si>
    <t>市　　内　　施　　設　　等　　配　　分　　先</t>
  </si>
  <si>
    <t>合　　　計</t>
  </si>
  <si>
    <t>保　育　所</t>
  </si>
  <si>
    <t>障害者施設</t>
  </si>
  <si>
    <t>社会福祉支援団体</t>
  </si>
  <si>
    <t>老人ホーム</t>
  </si>
  <si>
    <t>社会福祉協議会</t>
  </si>
  <si>
    <t>市内募金額</t>
    <rPh sb="0" eb="2">
      <t>シナイ</t>
    </rPh>
    <rPh sb="2" eb="4">
      <t>ボキン</t>
    </rPh>
    <rPh sb="4" eb="5">
      <t>ガク</t>
    </rPh>
    <phoneticPr fontId="9"/>
  </si>
  <si>
    <t>年 度 別</t>
    <rPh sb="0" eb="1">
      <t>トシ</t>
    </rPh>
    <rPh sb="2" eb="3">
      <t>ド</t>
    </rPh>
    <rPh sb="4" eb="5">
      <t>ベツ</t>
    </rPh>
    <phoneticPr fontId="9"/>
  </si>
  <si>
    <t>年　　度　　別</t>
  </si>
  <si>
    <t>施　　設　　名</t>
  </si>
  <si>
    <t>設 置 ・ 経 営 主 体</t>
  </si>
  <si>
    <t>経　　営　　主　　体</t>
  </si>
  <si>
    <t>寿湘ヶ丘老人ホーム</t>
  </si>
  <si>
    <t>（福）むつみ福祉会</t>
  </si>
  <si>
    <t>菖蒲荘</t>
  </si>
  <si>
    <t>湘南老人ホーム</t>
  </si>
  <si>
    <t>（福）神奈川県社会福祉事業団</t>
  </si>
  <si>
    <t>湖</t>
  </si>
  <si>
    <t>（福）輝星会</t>
  </si>
  <si>
    <t>サンシティ神奈川</t>
  </si>
  <si>
    <t>医療法人社団　北條会</t>
  </si>
  <si>
    <t>介護老人保健施設「ライフプラザ鶴巻」</t>
  </si>
  <si>
    <t>医療法人社団　三喜会</t>
  </si>
  <si>
    <t>年次別</t>
  </si>
  <si>
    <t>第１号被</t>
  </si>
  <si>
    <t>保険者数</t>
  </si>
  <si>
    <t>認　　　　　　　定　　　　　　　者　　　　　　　数</t>
  </si>
  <si>
    <t>要介護１</t>
  </si>
  <si>
    <t>要介護２</t>
  </si>
  <si>
    <t>要介護３</t>
  </si>
  <si>
    <t>要介護４</t>
  </si>
  <si>
    <t>要介護５</t>
  </si>
  <si>
    <t>介護老人福祉施設</t>
  </si>
  <si>
    <t>介護老人保健施設</t>
  </si>
  <si>
    <t>介護療養型医療施設</t>
  </si>
  <si>
    <t>介 護 サ ー ビ ス の 種 類</t>
  </si>
  <si>
    <t>居宅介護支援</t>
  </si>
  <si>
    <t>訪問介護</t>
  </si>
  <si>
    <t>訪問入浴</t>
  </si>
  <si>
    <t>訪問看護</t>
  </si>
  <si>
    <t>訪問リハビリ</t>
  </si>
  <si>
    <t>通所介護</t>
  </si>
  <si>
    <t>通所リハビリ</t>
  </si>
  <si>
    <t>短期入所生活介護</t>
  </si>
  <si>
    <t>短期入所療養介護</t>
  </si>
  <si>
    <t>福祉用具貸与</t>
  </si>
  <si>
    <r>
      <t>　　　　　　</t>
    </r>
    <r>
      <rPr>
        <sz val="11"/>
        <rFont val="ＭＳ 明朝"/>
        <family val="1"/>
        <charset val="128"/>
      </rPr>
      <t>　　　　　　　　　　　　　　　　　　　　　　　　　　　　　　国保年金課調　</t>
    </r>
  </si>
  <si>
    <t>はだの松寿苑</t>
    <rPh sb="3" eb="4">
      <t>マツ</t>
    </rPh>
    <rPh sb="4" eb="5">
      <t>コトブキ</t>
    </rPh>
    <rPh sb="5" eb="6">
      <t>エン</t>
    </rPh>
    <phoneticPr fontId="9"/>
  </si>
  <si>
    <t>（福）寿徳会</t>
    <rPh sb="3" eb="4">
      <t>コトブキ</t>
    </rPh>
    <rPh sb="4" eb="5">
      <t>トク</t>
    </rPh>
    <rPh sb="5" eb="6">
      <t>カイ</t>
    </rPh>
    <phoneticPr fontId="9"/>
  </si>
  <si>
    <t>年度別</t>
    <rPh sb="0" eb="2">
      <t>ネンド</t>
    </rPh>
    <rPh sb="2" eb="3">
      <t>ベツ</t>
    </rPh>
    <phoneticPr fontId="9"/>
  </si>
  <si>
    <t>認知症対応型共同生活介護</t>
    <rPh sb="0" eb="2">
      <t>ニンチ</t>
    </rPh>
    <rPh sb="2" eb="3">
      <t>ショウ</t>
    </rPh>
    <phoneticPr fontId="9"/>
  </si>
  <si>
    <t>ベストライフ秦野</t>
    <rPh sb="6" eb="8">
      <t>ハダノ</t>
    </rPh>
    <phoneticPr fontId="9"/>
  </si>
  <si>
    <t>　　　　　　　　　　　　　　　　　　　　　　　　　　　　　　　　　　　高齢介護課調　</t>
    <rPh sb="35" eb="37">
      <t>コウレイ</t>
    </rPh>
    <rPh sb="37" eb="39">
      <t>カイゴ</t>
    </rPh>
    <phoneticPr fontId="9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</si>
  <si>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7">
      <t>ツウ</t>
    </rPh>
    <rPh sb="7" eb="8">
      <t>ショ</t>
    </rPh>
    <rPh sb="8" eb="10">
      <t>カイゴ</t>
    </rPh>
    <phoneticPr fontId="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</si>
  <si>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9"/>
  </si>
  <si>
    <t>大根・鶴巻地区</t>
    <rPh sb="3" eb="5">
      <t>ツルマキ</t>
    </rPh>
    <phoneticPr fontId="9"/>
  </si>
  <si>
    <t>要支援１</t>
    <rPh sb="0" eb="3">
      <t>ヨウシエン</t>
    </rPh>
    <phoneticPr fontId="9"/>
  </si>
  <si>
    <t>要支援２</t>
    <rPh sb="0" eb="3">
      <t>ヨウシエン</t>
    </rPh>
    <phoneticPr fontId="9"/>
  </si>
  <si>
    <t>経過的要介護</t>
    <rPh sb="0" eb="2">
      <t>ケイカ</t>
    </rPh>
    <rPh sb="2" eb="3">
      <t>テキ</t>
    </rPh>
    <rPh sb="3" eb="6">
      <t>ヨウカイゴ</t>
    </rPh>
    <phoneticPr fontId="9"/>
  </si>
  <si>
    <t>計</t>
    <rPh sb="0" eb="1">
      <t>ケイ</t>
    </rPh>
    <phoneticPr fontId="9"/>
  </si>
  <si>
    <t>その他</t>
    <rPh sb="2" eb="3">
      <t>タ</t>
    </rPh>
    <phoneticPr fontId="9"/>
  </si>
  <si>
    <t>障害</t>
    <rPh sb="0" eb="2">
      <t>ショウガイ</t>
    </rPh>
    <phoneticPr fontId="9"/>
  </si>
  <si>
    <t>田原の里</t>
    <rPh sb="0" eb="2">
      <t>タワラ</t>
    </rPh>
    <rPh sb="3" eb="4">
      <t>サト</t>
    </rPh>
    <phoneticPr fontId="17"/>
  </si>
  <si>
    <t>エクセルシオール秦野</t>
    <rPh sb="8" eb="10">
      <t>ハダノ</t>
    </rPh>
    <phoneticPr fontId="17"/>
  </si>
  <si>
    <t>（株）エクセルシオール・ジャパン</t>
    <rPh sb="1" eb="2">
      <t>カブ</t>
    </rPh>
    <phoneticPr fontId="17"/>
  </si>
  <si>
    <t>（株）ニチイ学館</t>
    <rPh sb="1" eb="2">
      <t>カブ</t>
    </rPh>
    <rPh sb="6" eb="8">
      <t>ガッカン</t>
    </rPh>
    <phoneticPr fontId="17"/>
  </si>
  <si>
    <t>あずみ苑グランデ鶴巻</t>
    <rPh sb="3" eb="4">
      <t>エン</t>
    </rPh>
    <rPh sb="8" eb="10">
      <t>ツルマキ</t>
    </rPh>
    <phoneticPr fontId="17"/>
  </si>
  <si>
    <t>（株）レオパレス２１</t>
    <rPh sb="1" eb="2">
      <t>カブ</t>
    </rPh>
    <phoneticPr fontId="17"/>
  </si>
  <si>
    <t>世　帯</t>
    <rPh sb="0" eb="1">
      <t>ヨ</t>
    </rPh>
    <rPh sb="2" eb="3">
      <t>オビ</t>
    </rPh>
    <phoneticPr fontId="9"/>
  </si>
  <si>
    <t>金　額</t>
    <rPh sb="0" eb="1">
      <t>キン</t>
    </rPh>
    <rPh sb="2" eb="3">
      <t>ガク</t>
    </rPh>
    <phoneticPr fontId="9"/>
  </si>
  <si>
    <t>（株）川島コーポレーション</t>
    <rPh sb="1" eb="2">
      <t>カブ</t>
    </rPh>
    <rPh sb="3" eb="5">
      <t>カワシマ</t>
    </rPh>
    <phoneticPr fontId="17"/>
  </si>
  <si>
    <t>（株）セカンドライフ</t>
    <rPh sb="1" eb="2">
      <t>カブ</t>
    </rPh>
    <phoneticPr fontId="17"/>
  </si>
  <si>
    <t>社会福祉法人 常成福祉会</t>
    <rPh sb="0" eb="2">
      <t>シャカイ</t>
    </rPh>
    <rPh sb="2" eb="4">
      <t>フクシ</t>
    </rPh>
    <rPh sb="4" eb="6">
      <t>ホウジン</t>
    </rPh>
    <rPh sb="7" eb="8">
      <t>ジョウ</t>
    </rPh>
    <rPh sb="8" eb="9">
      <t>セイ</t>
    </rPh>
    <rPh sb="9" eb="11">
      <t>フクシ</t>
    </rPh>
    <rPh sb="11" eb="12">
      <t>カイ</t>
    </rPh>
    <phoneticPr fontId="9"/>
  </si>
  <si>
    <t>秦野精華園</t>
    <rPh sb="0" eb="2">
      <t>ハダノ</t>
    </rPh>
    <rPh sb="2" eb="3">
      <t>セイ</t>
    </rPh>
    <rPh sb="3" eb="4">
      <t>カ</t>
    </rPh>
    <rPh sb="4" eb="5">
      <t>エン</t>
    </rPh>
    <phoneticPr fontId="9"/>
  </si>
  <si>
    <t>くず葉学園</t>
    <rPh sb="2" eb="3">
      <t>ハ</t>
    </rPh>
    <rPh sb="3" eb="5">
      <t>ガクエン</t>
    </rPh>
    <phoneticPr fontId="9"/>
  </si>
  <si>
    <t>社会福祉法人 かしの木会</t>
    <rPh sb="0" eb="2">
      <t>シャカイ</t>
    </rPh>
    <rPh sb="2" eb="4">
      <t>フクシ</t>
    </rPh>
    <rPh sb="4" eb="6">
      <t>ホウジン</t>
    </rPh>
    <rPh sb="10" eb="11">
      <t>キ</t>
    </rPh>
    <rPh sb="11" eb="12">
      <t>カイ</t>
    </rPh>
    <phoneticPr fontId="9"/>
  </si>
  <si>
    <t>社会福祉法人 寿徳会</t>
    <rPh sb="0" eb="2">
      <t>シャカイ</t>
    </rPh>
    <rPh sb="2" eb="4">
      <t>フクシ</t>
    </rPh>
    <rPh sb="4" eb="6">
      <t>ホウジン</t>
    </rPh>
    <rPh sb="7" eb="8">
      <t>コトブキ</t>
    </rPh>
    <rPh sb="8" eb="9">
      <t>トク</t>
    </rPh>
    <rPh sb="9" eb="10">
      <t>カイ</t>
    </rPh>
    <phoneticPr fontId="9"/>
  </si>
  <si>
    <t>やまばと学園</t>
    <rPh sb="4" eb="6">
      <t>ガクエン</t>
    </rPh>
    <phoneticPr fontId="9"/>
  </si>
  <si>
    <t>社会福祉法人 浄泉会</t>
    <rPh sb="7" eb="8">
      <t>ジョウ</t>
    </rPh>
    <rPh sb="8" eb="9">
      <t>イズミ</t>
    </rPh>
    <rPh sb="9" eb="10">
      <t>カイ</t>
    </rPh>
    <phoneticPr fontId="9"/>
  </si>
  <si>
    <t>ライフステージ・悠トピア</t>
    <rPh sb="8" eb="9">
      <t>ユウ</t>
    </rPh>
    <phoneticPr fontId="9"/>
  </si>
  <si>
    <r>
      <t>種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類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別</t>
    </r>
  </si>
  <si>
    <r>
      <t>名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　称</t>
    </r>
  </si>
  <si>
    <r>
      <t>定　</t>
    </r>
    <r>
      <rPr>
        <sz val="10"/>
        <rFont val="Century"/>
        <family val="1"/>
      </rPr>
      <t xml:space="preserve"> </t>
    </r>
    <r>
      <rPr>
        <sz val="10"/>
        <rFont val="ＭＳ 明朝"/>
        <family val="1"/>
        <charset val="128"/>
      </rPr>
      <t>　員</t>
    </r>
  </si>
  <si>
    <t>　単位：人（累計）　　　　　　　　　　　　　　　　　　　　　　　　　　高齢介護課調　</t>
    <rPh sb="6" eb="8">
      <t>ルイケイ</t>
    </rPh>
    <rPh sb="35" eb="37">
      <t>コウレイ</t>
    </rPh>
    <rPh sb="37" eb="39">
      <t>カイゴ</t>
    </rPh>
    <phoneticPr fontId="9"/>
  </si>
  <si>
    <t>　(2)　拠出制年金　　　　　　　　　　　　　　　　　　　　　　　　　　　　　　　　　　　　　　　　　　　　　　　　　　　　　　　　　　　　　　　　　　　</t>
    <phoneticPr fontId="9"/>
  </si>
  <si>
    <t>　(2)　療育相談状況</t>
    <rPh sb="5" eb="7">
      <t>リョウイク</t>
    </rPh>
    <rPh sb="7" eb="9">
      <t>ソウダン</t>
    </rPh>
    <rPh sb="9" eb="11">
      <t>ジョウキョウ</t>
    </rPh>
    <phoneticPr fontId="9"/>
  </si>
  <si>
    <t>　単位：人　　　　　　　　　　　　　　　　　　　　（各年３月３１日現在）高齢介護課調　</t>
    <rPh sb="26" eb="27">
      <t>カク</t>
    </rPh>
    <rPh sb="27" eb="28">
      <t>ネン</t>
    </rPh>
    <rPh sb="29" eb="30">
      <t>ガツ</t>
    </rPh>
    <rPh sb="32" eb="33">
      <t>ヒ</t>
    </rPh>
    <rPh sb="33" eb="35">
      <t>ゲンザイ</t>
    </rPh>
    <rPh sb="36" eb="38">
      <t>コウレイ</t>
    </rPh>
    <rPh sb="38" eb="40">
      <t>カイゴ</t>
    </rPh>
    <phoneticPr fontId="9"/>
  </si>
  <si>
    <t>プライムガーデン秦野</t>
    <rPh sb="8" eb="10">
      <t>ハダノ</t>
    </rPh>
    <phoneticPr fontId="9"/>
  </si>
  <si>
    <t>（有）健康医学開発センター</t>
    <rPh sb="1" eb="2">
      <t>ユウ</t>
    </rPh>
    <rPh sb="3" eb="5">
      <t>ケンコウ</t>
    </rPh>
    <rPh sb="5" eb="7">
      <t>イガク</t>
    </rPh>
    <rPh sb="7" eb="9">
      <t>カイハツ</t>
    </rPh>
    <phoneticPr fontId="17"/>
  </si>
  <si>
    <t>介護老人保健施設「ひまわりの里」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phoneticPr fontId="9"/>
  </si>
  <si>
    <t>　１０８　ねたきり高齢者・ひとり暮らし高齢者数</t>
    <rPh sb="16" eb="17">
      <t>ク</t>
    </rPh>
    <phoneticPr fontId="9"/>
  </si>
  <si>
    <t>　１２５　介護保険第１号（６５歳以上）被保険者数、要介護等認定者数</t>
    <rPh sb="9" eb="10">
      <t>ダイ</t>
    </rPh>
    <rPh sb="11" eb="12">
      <t>ゴウ</t>
    </rPh>
    <rPh sb="15" eb="16">
      <t>サイ</t>
    </rPh>
    <rPh sb="16" eb="18">
      <t>イジョウ</t>
    </rPh>
    <phoneticPr fontId="9"/>
  </si>
  <si>
    <t>　１２７　地域密着型サービス利用者数</t>
    <rPh sb="5" eb="7">
      <t>チイキ</t>
    </rPh>
    <rPh sb="7" eb="10">
      <t>ミッチャクガタ</t>
    </rPh>
    <phoneticPr fontId="9"/>
  </si>
  <si>
    <t>秦野陽光園</t>
    <rPh sb="0" eb="2">
      <t>ハダノ</t>
    </rPh>
    <rPh sb="2" eb="5">
      <t>ヨウコウエン</t>
    </rPh>
    <phoneticPr fontId="9"/>
  </si>
  <si>
    <t>（福）珀寿会</t>
    <rPh sb="3" eb="4">
      <t>ハク</t>
    </rPh>
    <rPh sb="4" eb="5">
      <t>コトブキ</t>
    </rPh>
    <rPh sb="5" eb="6">
      <t>カイ</t>
    </rPh>
    <phoneticPr fontId="9"/>
  </si>
  <si>
    <t>　単位：人　　　　　　　　　　　　　　　　　　　　　（各年４月１日現在）障害福祉課調　</t>
    <phoneticPr fontId="9"/>
  </si>
  <si>
    <t>出　産　扶　助</t>
    <phoneticPr fontId="9"/>
  </si>
  <si>
    <t>就労自立給付金</t>
    <rPh sb="0" eb="2">
      <t>シュウロウ</t>
    </rPh>
    <rPh sb="2" eb="4">
      <t>ジリツ</t>
    </rPh>
    <rPh sb="4" eb="7">
      <t>キュウフキン</t>
    </rPh>
    <phoneticPr fontId="9"/>
  </si>
  <si>
    <t>－</t>
    <phoneticPr fontId="9"/>
  </si>
  <si>
    <t>園</t>
    <rPh sb="0" eb="1">
      <t>エン</t>
    </rPh>
    <phoneticPr fontId="9"/>
  </si>
  <si>
    <t>入　　所　（園）　児　　童　　数</t>
    <rPh sb="6" eb="7">
      <t>エン</t>
    </rPh>
    <phoneticPr fontId="9"/>
  </si>
  <si>
    <t>　　　　　　　　　　　　　　　　　　　　　     （各年４月１日現在）保育こども園課調</t>
    <rPh sb="36" eb="38">
      <t>ホイク</t>
    </rPh>
    <rPh sb="41" eb="42">
      <t>エン</t>
    </rPh>
    <phoneticPr fontId="9"/>
  </si>
  <si>
    <t>保育士数
保育教諭数</t>
    <rPh sb="5" eb="7">
      <t>ホイク</t>
    </rPh>
    <rPh sb="7" eb="9">
      <t>キョウユ</t>
    </rPh>
    <rPh sb="9" eb="10">
      <t>スウ</t>
    </rPh>
    <phoneticPr fontId="9"/>
  </si>
  <si>
    <t>保 育 所</t>
    <rPh sb="0" eb="1">
      <t>タモツ</t>
    </rPh>
    <rPh sb="2" eb="3">
      <t>イク</t>
    </rPh>
    <rPh sb="4" eb="5">
      <t>ジョ</t>
    </rPh>
    <phoneticPr fontId="9"/>
  </si>
  <si>
    <t>合　　計</t>
    <rPh sb="0" eb="1">
      <t>ゴウ</t>
    </rPh>
    <rPh sb="3" eb="4">
      <t>ケイ</t>
    </rPh>
    <phoneticPr fontId="9"/>
  </si>
  <si>
    <t>（注）１　各年合計には市外委託を含まない</t>
    <rPh sb="1" eb="2">
      <t>チュウ</t>
    </rPh>
    <rPh sb="5" eb="6">
      <t>カク</t>
    </rPh>
    <rPh sb="6" eb="7">
      <t>ネン</t>
    </rPh>
    <rPh sb="7" eb="9">
      <t>ゴウケイ</t>
    </rPh>
    <rPh sb="11" eb="13">
      <t>シガイ</t>
    </rPh>
    <rPh sb="13" eb="15">
      <t>イタク</t>
    </rPh>
    <rPh sb="16" eb="17">
      <t>フク</t>
    </rPh>
    <phoneticPr fontId="9"/>
  </si>
  <si>
    <t>　　障害福祉課調　</t>
    <rPh sb="2" eb="4">
      <t>ショウガイ</t>
    </rPh>
    <rPh sb="4" eb="6">
      <t>フクシ</t>
    </rPh>
    <rPh sb="6" eb="7">
      <t>カ</t>
    </rPh>
    <rPh sb="7" eb="8">
      <t>シラ</t>
    </rPh>
    <phoneticPr fontId="9"/>
  </si>
  <si>
    <t>　２９　床</t>
    <rPh sb="4" eb="5">
      <t>ショウ</t>
    </rPh>
    <phoneticPr fontId="17"/>
  </si>
  <si>
    <t>７０　人</t>
    <rPh sb="3" eb="4">
      <t>ニン</t>
    </rPh>
    <phoneticPr fontId="9"/>
  </si>
  <si>
    <t>１０１　人</t>
    <rPh sb="4" eb="5">
      <t>ニン</t>
    </rPh>
    <phoneticPr fontId="17"/>
  </si>
  <si>
    <t>６７　人</t>
    <rPh sb="3" eb="4">
      <t>ニン</t>
    </rPh>
    <phoneticPr fontId="17"/>
  </si>
  <si>
    <t>６０　人</t>
    <rPh sb="3" eb="4">
      <t>ニン</t>
    </rPh>
    <phoneticPr fontId="17"/>
  </si>
  <si>
    <t>　１８　人</t>
    <rPh sb="4" eb="5">
      <t>ニン</t>
    </rPh>
    <phoneticPr fontId="17"/>
  </si>
  <si>
    <t>６８　人</t>
    <rPh sb="3" eb="4">
      <t>ニン</t>
    </rPh>
    <phoneticPr fontId="9"/>
  </si>
  <si>
    <t>アプルール秦野</t>
    <rPh sb="5" eb="7">
      <t>ハダノ</t>
    </rPh>
    <phoneticPr fontId="9"/>
  </si>
  <si>
    <t>　４３　人</t>
    <rPh sb="4" eb="5">
      <t>ニン</t>
    </rPh>
    <phoneticPr fontId="9"/>
  </si>
  <si>
    <t>（株）アプルール</t>
    <rPh sb="1" eb="2">
      <t>カブ</t>
    </rPh>
    <phoneticPr fontId="17"/>
  </si>
  <si>
    <t>１７　人</t>
    <rPh sb="3" eb="4">
      <t>ニン</t>
    </rPh>
    <phoneticPr fontId="9"/>
  </si>
  <si>
    <t>２６　人</t>
    <rPh sb="3" eb="4">
      <t>ニン</t>
    </rPh>
    <phoneticPr fontId="9"/>
  </si>
  <si>
    <t>６９　人</t>
    <rPh sb="3" eb="4">
      <t>ニン</t>
    </rPh>
    <phoneticPr fontId="9"/>
  </si>
  <si>
    <t>２９　人</t>
    <rPh sb="3" eb="4">
      <t>ニン</t>
    </rPh>
    <phoneticPr fontId="9"/>
  </si>
  <si>
    <t>すまいる秦野今泉</t>
    <rPh sb="4" eb="6">
      <t>ハタノ</t>
    </rPh>
    <rPh sb="6" eb="8">
      <t>イマイズミ</t>
    </rPh>
    <phoneticPr fontId="9"/>
  </si>
  <si>
    <t>１３０　床</t>
    <rPh sb="4" eb="5">
      <t>トコ</t>
    </rPh>
    <phoneticPr fontId="9"/>
  </si>
  <si>
    <t>ひ と り 暮 ら し 高 齢 者</t>
    <rPh sb="6" eb="7">
      <t>ク</t>
    </rPh>
    <phoneticPr fontId="9"/>
  </si>
  <si>
    <t>１２０　床</t>
    <phoneticPr fontId="9"/>
  </si>
  <si>
    <t>１００　床</t>
    <phoneticPr fontId="9"/>
  </si>
  <si>
    <t>４９０　人</t>
    <phoneticPr fontId="9"/>
  </si>
  <si>
    <t>（株）ハーフ・センチュリー・モア</t>
    <phoneticPr fontId="9"/>
  </si>
  <si>
    <t>（株）ベネッセスタイルケア</t>
    <rPh sb="1" eb="2">
      <t>カブ</t>
    </rPh>
    <phoneticPr fontId="17"/>
  </si>
  <si>
    <t>２９　人</t>
    <phoneticPr fontId="9"/>
  </si>
  <si>
    <t>（有）友</t>
    <phoneticPr fontId="9"/>
  </si>
  <si>
    <r>
      <t>定　　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員</t>
    </r>
    <phoneticPr fontId="9"/>
  </si>
  <si>
    <t>経　営　主　体</t>
    <phoneticPr fontId="9"/>
  </si>
  <si>
    <t>要介護１</t>
    <phoneticPr fontId="9"/>
  </si>
  <si>
    <t>計</t>
    <phoneticPr fontId="9"/>
  </si>
  <si>
    <t>　　　　　　　　　　　　　　　　　　　　　　　　　　　　（各年度末現在）国保年金課調　</t>
    <phoneticPr fontId="9"/>
  </si>
  <si>
    <t>　１０５　保育所・認定こども園の状況</t>
    <rPh sb="9" eb="11">
      <t>ニンテイ</t>
    </rPh>
    <rPh sb="14" eb="15">
      <t>エン</t>
    </rPh>
    <phoneticPr fontId="9"/>
  </si>
  <si>
    <t>認定こども園</t>
    <rPh sb="0" eb="2">
      <t>ニンテイ</t>
    </rPh>
    <rPh sb="5" eb="6">
      <t>エン</t>
    </rPh>
    <phoneticPr fontId="9"/>
  </si>
  <si>
    <t>教育利用</t>
    <rPh sb="0" eb="2">
      <t>キョウイク</t>
    </rPh>
    <rPh sb="2" eb="4">
      <t>リヨウ</t>
    </rPh>
    <phoneticPr fontId="9"/>
  </si>
  <si>
    <t>保育利用</t>
    <rPh sb="0" eb="2">
      <t>ホイク</t>
    </rPh>
    <phoneticPr fontId="9"/>
  </si>
  <si>
    <t>　</t>
    <phoneticPr fontId="9"/>
  </si>
  <si>
    <t>　１１３　家庭児童相談状況</t>
    <phoneticPr fontId="9"/>
  </si>
  <si>
    <t>　(1)　相談内容別延件数</t>
    <phoneticPr fontId="9"/>
  </si>
  <si>
    <t>　単位：件　　　　　　　　　　　　　　　　　　　　　　　　　　　　　　</t>
    <phoneticPr fontId="9"/>
  </si>
  <si>
    <t>養　護　措　置　数</t>
    <phoneticPr fontId="9"/>
  </si>
  <si>
    <t>a</t>
    <phoneticPr fontId="9"/>
  </si>
  <si>
    <t>８０　床</t>
    <phoneticPr fontId="9"/>
  </si>
  <si>
    <t>７５　床</t>
    <phoneticPr fontId="9"/>
  </si>
  <si>
    <t>高齢者住宅　グループ
ハウスやまぼうし</t>
    <phoneticPr fontId="17"/>
  </si>
  <si>
    <t>名　　　　　称</t>
    <phoneticPr fontId="9"/>
  </si>
  <si>
    <t>医療法人社団　佑樹会</t>
    <phoneticPr fontId="9"/>
  </si>
  <si>
    <t>　１２８　介護保険施設サービス利用者数</t>
    <phoneticPr fontId="9"/>
  </si>
  <si>
    <t>　１２９　介護保険サービス種類別事業所数</t>
    <phoneticPr fontId="9"/>
  </si>
  <si>
    <t>　１１９　国民年金の支給状況</t>
    <phoneticPr fontId="9"/>
  </si>
  <si>
    <t>　１１０　知的障害児・者の状況</t>
    <phoneticPr fontId="9"/>
  </si>
  <si>
    <t>　１１１　身体障害児・者の状況</t>
    <phoneticPr fontId="9"/>
  </si>
  <si>
    <t>　１１２　精神障害者の状況</t>
    <phoneticPr fontId="9"/>
  </si>
  <si>
    <t>　１２２　障害者福祉施設</t>
    <phoneticPr fontId="9"/>
  </si>
  <si>
    <t>社会福祉法人 かながわ共同会</t>
    <rPh sb="0" eb="2">
      <t>シャカイ</t>
    </rPh>
    <rPh sb="2" eb="4">
      <t>フクシ</t>
    </rPh>
    <rPh sb="4" eb="6">
      <t>ホウジン</t>
    </rPh>
    <rPh sb="11" eb="13">
      <t>キョウドウ</t>
    </rPh>
    <rPh sb="13" eb="14">
      <t>カイ</t>
    </rPh>
    <phoneticPr fontId="9"/>
  </si>
  <si>
    <t>松下園</t>
    <phoneticPr fontId="9"/>
  </si>
  <si>
    <t>　１２０　共同募金及び日本赤十字社会費等募金状況</t>
    <rPh sb="17" eb="18">
      <t>カイ</t>
    </rPh>
    <phoneticPr fontId="9"/>
  </si>
  <si>
    <t>日本赤十字社会 費 及 び
寄　附　金</t>
    <rPh sb="6" eb="7">
      <t>カイ</t>
    </rPh>
    <rPh sb="8" eb="9">
      <t>ヒ</t>
    </rPh>
    <rPh sb="10" eb="11">
      <t>オヨ</t>
    </rPh>
    <rPh sb="14" eb="15">
      <t>ヤドリキ</t>
    </rPh>
    <rPh sb="16" eb="17">
      <t>フ</t>
    </rPh>
    <rPh sb="18" eb="19">
      <t>カネ</t>
    </rPh>
    <phoneticPr fontId="9"/>
  </si>
  <si>
    <t>３　歳</t>
    <phoneticPr fontId="9"/>
  </si>
  <si>
    <t>（注）　被保護世帯数及び人員は年度末数</t>
    <rPh sb="4" eb="5">
      <t>ヒ</t>
    </rPh>
    <rPh sb="5" eb="7">
      <t>ホゴ</t>
    </rPh>
    <rPh sb="7" eb="10">
      <t>セタイスウ</t>
    </rPh>
    <rPh sb="10" eb="11">
      <t>オヨ</t>
    </rPh>
    <rPh sb="12" eb="14">
      <t>ジンイン</t>
    </rPh>
    <rPh sb="15" eb="18">
      <t>ネンドマツ</t>
    </rPh>
    <rPh sb="18" eb="19">
      <t>スウ</t>
    </rPh>
    <phoneticPr fontId="9"/>
  </si>
  <si>
    <t>（注）　西地区には上地区分を含む</t>
    <phoneticPr fontId="9"/>
  </si>
  <si>
    <t>（注）　市に登録している人数</t>
    <rPh sb="1" eb="2">
      <t>チュウ</t>
    </rPh>
    <rPh sb="4" eb="5">
      <t>シ</t>
    </rPh>
    <rPh sb="6" eb="8">
      <t>トウロク</t>
    </rPh>
    <rPh sb="12" eb="14">
      <t>ニンズウ</t>
    </rPh>
    <phoneticPr fontId="9"/>
  </si>
  <si>
    <t>（注）　介護保険事業状況報告（月報）による</t>
    <phoneticPr fontId="9"/>
  </si>
  <si>
    <t>介護老人保健施設「ミノゲール」</t>
    <phoneticPr fontId="9"/>
  </si>
  <si>
    <t>２９　床</t>
    <phoneticPr fontId="9"/>
  </si>
  <si>
    <t>医療法人社団　栄相会</t>
    <phoneticPr fontId="9"/>
  </si>
  <si>
    <t>介護老人保健施設「めぐみの里」</t>
    <phoneticPr fontId="9"/>
  </si>
  <si>
    <t>障　害　者</t>
    <rPh sb="0" eb="1">
      <t>ショウ</t>
    </rPh>
    <rPh sb="2" eb="3">
      <t>ガイ</t>
    </rPh>
    <rPh sb="4" eb="5">
      <t>モノ</t>
    </rPh>
    <phoneticPr fontId="9"/>
  </si>
  <si>
    <t>障　害　児</t>
    <rPh sb="0" eb="1">
      <t>ショウ</t>
    </rPh>
    <rPh sb="2" eb="3">
      <t>ガイ</t>
    </rPh>
    <rPh sb="4" eb="5">
      <t>ジ</t>
    </rPh>
    <phoneticPr fontId="9"/>
  </si>
  <si>
    <t>公益財団法人 鉄道弘済会</t>
    <rPh sb="2" eb="4">
      <t>ザイダン</t>
    </rPh>
    <rPh sb="4" eb="6">
      <t>ホウジン</t>
    </rPh>
    <rPh sb="7" eb="9">
      <t>テツドウ</t>
    </rPh>
    <rPh sb="9" eb="10">
      <t>コウ</t>
    </rPh>
    <rPh sb="10" eb="11">
      <t>サイ</t>
    </rPh>
    <rPh sb="11" eb="12">
      <t>カイ</t>
    </rPh>
    <phoneticPr fontId="9"/>
  </si>
  <si>
    <t>進学準備給付金</t>
    <rPh sb="0" eb="2">
      <t>シンガク</t>
    </rPh>
    <rPh sb="2" eb="4">
      <t>ジュンビ</t>
    </rPh>
    <rPh sb="4" eb="7">
      <t>キュウフキン</t>
    </rPh>
    <phoneticPr fontId="9"/>
  </si>
  <si>
    <t>　単位：人　　　　　　　　　　                　　　　　　　  　　こども家庭支援課調　</t>
    <rPh sb="4" eb="5">
      <t>ニン</t>
    </rPh>
    <rPh sb="45" eb="47">
      <t>カテイ</t>
    </rPh>
    <rPh sb="47" eb="49">
      <t>シエン</t>
    </rPh>
    <rPh sb="49" eb="50">
      <t>カ</t>
    </rPh>
    <rPh sb="50" eb="51">
      <t>チョウ</t>
    </rPh>
    <phoneticPr fontId="9"/>
  </si>
  <si>
    <r>
      <t xml:space="preserve">養護相談
</t>
    </r>
    <r>
      <rPr>
        <sz val="8"/>
        <rFont val="ＭＳ 明朝"/>
        <family val="1"/>
        <charset val="128"/>
      </rPr>
      <t>※１</t>
    </r>
    <rPh sb="0" eb="2">
      <t>ヨウゴ</t>
    </rPh>
    <rPh sb="2" eb="4">
      <t>ソウダン</t>
    </rPh>
    <phoneticPr fontId="9"/>
  </si>
  <si>
    <t>※１　養護相談には、児童虐待相談含む</t>
    <rPh sb="3" eb="5">
      <t>ヨウゴ</t>
    </rPh>
    <rPh sb="5" eb="7">
      <t>ソウダン</t>
    </rPh>
    <rPh sb="10" eb="12">
      <t>ジドウ</t>
    </rPh>
    <rPh sb="12" eb="14">
      <t>ギャクタイ</t>
    </rPh>
    <rPh sb="14" eb="16">
      <t>ソウダン</t>
    </rPh>
    <rPh sb="16" eb="17">
      <t>フク</t>
    </rPh>
    <phoneticPr fontId="9"/>
  </si>
  <si>
    <t>令和　元年度</t>
    <rPh sb="0" eb="2">
      <t>レイワ</t>
    </rPh>
    <rPh sb="3" eb="5">
      <t>ガンネン</t>
    </rPh>
    <phoneticPr fontId="9"/>
  </si>
  <si>
    <t>令和　２年</t>
    <rPh sb="0" eb="2">
      <t>レイワ</t>
    </rPh>
    <phoneticPr fontId="9"/>
  </si>
  <si>
    <t xml:space="preserve">　　　　　　令　和　 　２　年  </t>
    <rPh sb="6" eb="7">
      <t>レイ</t>
    </rPh>
    <rPh sb="8" eb="9">
      <t>ワ</t>
    </rPh>
    <phoneticPr fontId="17"/>
  </si>
  <si>
    <t>令和　２年度</t>
    <rPh sb="0" eb="2">
      <t>レイワ</t>
    </rPh>
    <phoneticPr fontId="9"/>
  </si>
  <si>
    <t>令和元年度</t>
    <rPh sb="0" eb="2">
      <t>レイワ</t>
    </rPh>
    <rPh sb="2" eb="4">
      <t>ガンネン</t>
    </rPh>
    <rPh sb="4" eb="5">
      <t>ド</t>
    </rPh>
    <phoneticPr fontId="9"/>
  </si>
  <si>
    <t>令和元年度</t>
    <rPh sb="0" eb="2">
      <t>レイワ</t>
    </rPh>
    <rPh sb="2" eb="4">
      <t>ガンネン</t>
    </rPh>
    <phoneticPr fontId="9"/>
  </si>
  <si>
    <t>令和元年度</t>
    <rPh sb="0" eb="2">
      <t>レイワ</t>
    </rPh>
    <rPh sb="2" eb="4">
      <t>ガンネン</t>
    </rPh>
    <rPh sb="3" eb="5">
      <t>ネンド</t>
    </rPh>
    <phoneticPr fontId="9"/>
  </si>
  <si>
    <t>令和　元年度</t>
    <rPh sb="0" eb="2">
      <t>レイワ</t>
    </rPh>
    <rPh sb="3" eb="5">
      <t>ガンネン</t>
    </rPh>
    <rPh sb="4" eb="6">
      <t>ネンド</t>
    </rPh>
    <phoneticPr fontId="9"/>
  </si>
  <si>
    <t>令和２年</t>
    <rPh sb="0" eb="2">
      <t>レイワ</t>
    </rPh>
    <phoneticPr fontId="9"/>
  </si>
  <si>
    <t>本 町 地 区</t>
    <phoneticPr fontId="9"/>
  </si>
  <si>
    <t>南  地  区</t>
    <phoneticPr fontId="9"/>
  </si>
  <si>
    <t>　１０７　老人クラブの状況</t>
    <phoneticPr fontId="9"/>
  </si>
  <si>
    <t>　１０９　老人ホーム措置状況</t>
    <phoneticPr fontId="9"/>
  </si>
  <si>
    <t>要支援１</t>
    <phoneticPr fontId="9"/>
  </si>
  <si>
    <t>要支援２</t>
    <phoneticPr fontId="9"/>
  </si>
  <si>
    <t xml:space="preserve"> 438（ 9）</t>
    <phoneticPr fontId="9"/>
  </si>
  <si>
    <t xml:space="preserve"> 1,393（43）</t>
    <phoneticPr fontId="9"/>
  </si>
  <si>
    <t xml:space="preserve"> 740（21）</t>
    <phoneticPr fontId="9"/>
  </si>
  <si>
    <t>　　31年</t>
    <phoneticPr fontId="9"/>
  </si>
  <si>
    <t>638（23）</t>
    <phoneticPr fontId="31"/>
  </si>
  <si>
    <t>1,410（29）</t>
    <phoneticPr fontId="31"/>
  </si>
  <si>
    <t>1,504（52）</t>
    <phoneticPr fontId="31"/>
  </si>
  <si>
    <t>906（23）</t>
    <phoneticPr fontId="31"/>
  </si>
  <si>
    <t>674（24）</t>
    <phoneticPr fontId="31"/>
  </si>
  <si>
    <t>1,436（23）</t>
    <phoneticPr fontId="31"/>
  </si>
  <si>
    <t>1,517（44）</t>
    <phoneticPr fontId="31"/>
  </si>
  <si>
    <t>944（19）</t>
    <phoneticPr fontId="31"/>
  </si>
  <si>
    <t>6,952（176）</t>
    <phoneticPr fontId="31"/>
  </si>
  <si>
    <t>（注）（　）内は第２号被保険者の内数、介護保険事業状況報告（月報）による</t>
    <phoneticPr fontId="9"/>
  </si>
  <si>
    <t xml:space="preserve"> 601（18）</t>
    <phoneticPr fontId="9"/>
  </si>
  <si>
    <t xml:space="preserve"> 1,357（35）</t>
    <phoneticPr fontId="9"/>
  </si>
  <si>
    <t>1,035（29）</t>
    <phoneticPr fontId="9"/>
  </si>
  <si>
    <t xml:space="preserve"> 908（31）</t>
    <phoneticPr fontId="9"/>
  </si>
  <si>
    <t>419（10）</t>
    <phoneticPr fontId="31"/>
  </si>
  <si>
    <t>1,057（26）</t>
    <phoneticPr fontId="31"/>
  </si>
  <si>
    <t>743（21）</t>
    <phoneticPr fontId="31"/>
  </si>
  <si>
    <t>6,677（184）</t>
    <phoneticPr fontId="31"/>
  </si>
  <si>
    <t>506（11）</t>
    <phoneticPr fontId="31"/>
  </si>
  <si>
    <t>1,160（31）</t>
    <phoneticPr fontId="31"/>
  </si>
  <si>
    <t>715（24）</t>
    <phoneticPr fontId="31"/>
  </si>
  <si>
    <t>　１２６　介護保険居宅サービス利用者数</t>
    <phoneticPr fontId="9"/>
  </si>
  <si>
    <t>　単位：人　　　　　　　　　（各年４月１日現在の精神保健福祉手帳所持者）障害福祉課調　</t>
    <phoneticPr fontId="9"/>
  </si>
  <si>
    <t>ことば</t>
    <phoneticPr fontId="9"/>
  </si>
  <si>
    <t xml:space="preserve">保健相談
</t>
    <phoneticPr fontId="9"/>
  </si>
  <si>
    <t>障害相談</t>
    <phoneticPr fontId="9"/>
  </si>
  <si>
    <t>非行相談</t>
    <phoneticPr fontId="9"/>
  </si>
  <si>
    <r>
      <t xml:space="preserve">育成相談
</t>
    </r>
    <r>
      <rPr>
        <sz val="8"/>
        <rFont val="ＭＳ 明朝"/>
        <family val="1"/>
        <charset val="128"/>
      </rPr>
      <t>※２</t>
    </r>
    <phoneticPr fontId="9"/>
  </si>
  <si>
    <t>※２　育成相談には、性格行動相談、不登校相談、適性相談、育児・しつけ相談、いじめ相談含む</t>
    <rPh sb="3" eb="5">
      <t>イクセイ</t>
    </rPh>
    <rPh sb="5" eb="7">
      <t>ソウダン</t>
    </rPh>
    <rPh sb="10" eb="12">
      <t>セイカク</t>
    </rPh>
    <rPh sb="12" eb="14">
      <t>コウドウ</t>
    </rPh>
    <rPh sb="14" eb="16">
      <t>ソウダン</t>
    </rPh>
    <rPh sb="17" eb="20">
      <t>フトウコウ</t>
    </rPh>
    <rPh sb="20" eb="22">
      <t>ソウダン</t>
    </rPh>
    <rPh sb="23" eb="25">
      <t>テキセイ</t>
    </rPh>
    <rPh sb="25" eb="27">
      <t>ソウダン</t>
    </rPh>
    <rPh sb="28" eb="30">
      <t>イクジ</t>
    </rPh>
    <rPh sb="34" eb="36">
      <t>ソウダン</t>
    </rPh>
    <rPh sb="40" eb="42">
      <t>ソウダン</t>
    </rPh>
    <rPh sb="42" eb="43">
      <t>フク</t>
    </rPh>
    <phoneticPr fontId="9"/>
  </si>
  <si>
    <t xml:space="preserve">　　　　　　　　　　　　　　　　　　　　神奈川県共同募金秦野市支会、日赤秦野市地区調   </t>
    <phoneticPr fontId="9"/>
  </si>
  <si>
    <t>ディーフェスタクオーレ秦野</t>
    <rPh sb="11" eb="13">
      <t>ハダノ</t>
    </rPh>
    <phoneticPr fontId="9"/>
  </si>
  <si>
    <t>（株）大和リビングケア</t>
    <rPh sb="1" eb="2">
      <t>カブ</t>
    </rPh>
    <rPh sb="3" eb="5">
      <t>ヤマト</t>
    </rPh>
    <phoneticPr fontId="9"/>
  </si>
  <si>
    <t>福寿はだの戸川</t>
    <rPh sb="0" eb="2">
      <t>フクジュ</t>
    </rPh>
    <rPh sb="5" eb="6">
      <t>ト</t>
    </rPh>
    <rPh sb="6" eb="7">
      <t>カワ</t>
    </rPh>
    <phoneticPr fontId="9"/>
  </si>
  <si>
    <t>４６　人</t>
    <rPh sb="3" eb="4">
      <t>ニン</t>
    </rPh>
    <phoneticPr fontId="9"/>
  </si>
  <si>
    <t>（株）日本アメニティライフ協会</t>
    <rPh sb="1" eb="2">
      <t>カブ</t>
    </rPh>
    <rPh sb="3" eb="5">
      <t>ニホン</t>
    </rPh>
    <rPh sb="13" eb="15">
      <t>キョウカイ</t>
    </rPh>
    <phoneticPr fontId="9"/>
  </si>
  <si>
    <t>（株）アプルール</t>
    <rPh sb="1" eb="2">
      <t>カブ</t>
    </rPh>
    <phoneticPr fontId="9"/>
  </si>
  <si>
    <t>福寿はだの平沢</t>
    <rPh sb="0" eb="2">
      <t>フクジュ</t>
    </rPh>
    <rPh sb="5" eb="7">
      <t>ヒラサワ</t>
    </rPh>
    <phoneticPr fontId="9"/>
  </si>
  <si>
    <t>３０　人</t>
    <rPh sb="3" eb="4">
      <t>ニン</t>
    </rPh>
    <phoneticPr fontId="9"/>
  </si>
  <si>
    <t>リアンレーヴ鶴巻温泉</t>
    <rPh sb="6" eb="10">
      <t>ツルマキオンセン</t>
    </rPh>
    <phoneticPr fontId="9"/>
  </si>
  <si>
    <t>８０　人</t>
    <rPh sb="3" eb="4">
      <t>ニン</t>
    </rPh>
    <phoneticPr fontId="9"/>
  </si>
  <si>
    <t>（株）シーユーシー・ホスピス</t>
    <rPh sb="1" eb="2">
      <t>カブ</t>
    </rPh>
    <phoneticPr fontId="9"/>
  </si>
  <si>
    <t>（株）ベストライフ神奈川</t>
    <rPh sb="9" eb="12">
      <t>カナガワ</t>
    </rPh>
    <phoneticPr fontId="9"/>
  </si>
  <si>
    <t>１４８　床</t>
    <phoneticPr fontId="9"/>
  </si>
  <si>
    <t>介護予防支援</t>
    <rPh sb="0" eb="2">
      <t>カイゴ</t>
    </rPh>
    <rPh sb="2" eb="4">
      <t>ヨボウ</t>
    </rPh>
    <rPh sb="4" eb="6">
      <t>シエン</t>
    </rPh>
    <phoneticPr fontId="3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</si>
  <si>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3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</si>
  <si>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3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</si>
  <si>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</si>
  <si>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1"/>
  </si>
  <si>
    <t>介護療養型医療施設</t>
    <phoneticPr fontId="31"/>
  </si>
  <si>
    <t>介護医療院</t>
    <rPh sb="0" eb="2">
      <t>カイゴ</t>
    </rPh>
    <rPh sb="2" eb="4">
      <t>イリョウ</t>
    </rPh>
    <rPh sb="4" eb="5">
      <t>イン</t>
    </rPh>
    <phoneticPr fontId="31"/>
  </si>
  <si>
    <t>介護医療院</t>
    <rPh sb="2" eb="4">
      <t>イリョウ</t>
    </rPh>
    <rPh sb="4" eb="5">
      <t>イン</t>
    </rPh>
    <phoneticPr fontId="31"/>
  </si>
  <si>
    <t>-</t>
    <phoneticPr fontId="31"/>
  </si>
  <si>
    <t>(注)　通所介護及び介護老人福祉施設数は地域密着型を含む</t>
    <rPh sb="1" eb="2">
      <t>チュウ</t>
    </rPh>
    <rPh sb="4" eb="6">
      <t>ツウショ</t>
    </rPh>
    <rPh sb="6" eb="8">
      <t>カイゴ</t>
    </rPh>
    <rPh sb="8" eb="9">
      <t>オヨ</t>
    </rPh>
    <rPh sb="10" eb="12">
      <t>カイゴ</t>
    </rPh>
    <rPh sb="12" eb="14">
      <t>ロウジン</t>
    </rPh>
    <rPh sb="14" eb="16">
      <t>フクシ</t>
    </rPh>
    <rPh sb="16" eb="18">
      <t>シセツ</t>
    </rPh>
    <rPh sb="18" eb="19">
      <t>スウ</t>
    </rPh>
    <rPh sb="20" eb="25">
      <t>チイキミッチャクガタ</t>
    </rPh>
    <rPh sb="26" eb="27">
      <t>フク</t>
    </rPh>
    <phoneticPr fontId="31"/>
  </si>
  <si>
    <t>　令和　２年</t>
    <phoneticPr fontId="9"/>
  </si>
  <si>
    <t>　　　２年度</t>
    <rPh sb="4" eb="6">
      <t>ネンド</t>
    </rPh>
    <phoneticPr fontId="9"/>
  </si>
  <si>
    <t>　　　３年</t>
    <rPh sb="4" eb="5">
      <t>トシ</t>
    </rPh>
    <phoneticPr fontId="9"/>
  </si>
  <si>
    <t xml:space="preserve">　　　　　　　　　　　 ３　年  </t>
    <phoneticPr fontId="17"/>
  </si>
  <si>
    <t>　　　３年度</t>
    <phoneticPr fontId="9"/>
  </si>
  <si>
    <t>　　２年度</t>
    <rPh sb="3" eb="5">
      <t>ネンド</t>
    </rPh>
    <rPh sb="4" eb="5">
      <t>ド</t>
    </rPh>
    <phoneticPr fontId="9"/>
  </si>
  <si>
    <t>　　２年度</t>
    <rPh sb="3" eb="5">
      <t>ネンド</t>
    </rPh>
    <phoneticPr fontId="9"/>
  </si>
  <si>
    <t>　　　２年度</t>
    <rPh sb="4" eb="6">
      <t>ネンド</t>
    </rPh>
    <rPh sb="5" eb="6">
      <t>ガンネン</t>
    </rPh>
    <phoneticPr fontId="9"/>
  </si>
  <si>
    <t>　　３年</t>
    <rPh sb="3" eb="4">
      <t>トシ</t>
    </rPh>
    <phoneticPr fontId="9"/>
  </si>
  <si>
    <t>メディカル・リハビリホーム
ボンセジュール秦野渋沢</t>
    <rPh sb="21" eb="23">
      <t>ハダノ</t>
    </rPh>
    <rPh sb="23" eb="25">
      <t>シブサワ</t>
    </rPh>
    <phoneticPr fontId="17"/>
  </si>
  <si>
    <t>（株）木下の介護</t>
    <rPh sb="1" eb="2">
      <t>カブ</t>
    </rPh>
    <rPh sb="3" eb="4">
      <t>キ</t>
    </rPh>
    <rPh sb="4" eb="5">
      <t>シタ</t>
    </rPh>
    <rPh sb="6" eb="8">
      <t>カイゴ</t>
    </rPh>
    <phoneticPr fontId="9"/>
  </si>
  <si>
    <t>プライムガーデン秦野弐番館</t>
    <rPh sb="8" eb="10">
      <t>ハダノ</t>
    </rPh>
    <rPh sb="10" eb="13">
      <t>ニバンカン</t>
    </rPh>
    <phoneticPr fontId="9"/>
  </si>
  <si>
    <r>
      <t xml:space="preserve">介護付有料老人ホーム
</t>
    </r>
    <r>
      <rPr>
        <sz val="8"/>
        <rFont val="ＭＳ 明朝"/>
        <family val="1"/>
        <charset val="128"/>
      </rPr>
      <t>（特定施設入居者生活介護）</t>
    </r>
    <rPh sb="0" eb="2">
      <t>カイゴ</t>
    </rPh>
    <rPh sb="2" eb="3">
      <t>ツ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31"/>
  </si>
  <si>
    <t>住宅型有料老人ホーム等</t>
    <rPh sb="0" eb="3">
      <t>ジュウタクガタ</t>
    </rPh>
    <rPh sb="3" eb="5">
      <t>ユウリョウ</t>
    </rPh>
    <rPh sb="5" eb="7">
      <t>ロウジン</t>
    </rPh>
    <rPh sb="10" eb="11">
      <t>トウ</t>
    </rPh>
    <phoneticPr fontId="31"/>
  </si>
  <si>
    <t>種類別</t>
    <rPh sb="0" eb="2">
      <t>シュルイ</t>
    </rPh>
    <rPh sb="2" eb="3">
      <t>ベツ</t>
    </rPh>
    <phoneticPr fontId="3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</si>
  <si>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1"/>
  </si>
  <si>
    <t>秦野老人保健施設「みかん」</t>
    <phoneticPr fontId="31"/>
  </si>
  <si>
    <t>鶴巻温泉病院　介護医療院</t>
    <rPh sb="0" eb="2">
      <t>ツルマキ</t>
    </rPh>
    <rPh sb="2" eb="4">
      <t>オンセン</t>
    </rPh>
    <rPh sb="4" eb="6">
      <t>ビョウイン</t>
    </rPh>
    <rPh sb="7" eb="9">
      <t>カイゴ</t>
    </rPh>
    <rPh sb="9" eb="11">
      <t>イリョウ</t>
    </rPh>
    <rPh sb="11" eb="12">
      <t>イン</t>
    </rPh>
    <phoneticPr fontId="9"/>
  </si>
  <si>
    <t>５２　床</t>
    <phoneticPr fontId="9"/>
  </si>
  <si>
    <t>医療法人社団　三喜会</t>
    <phoneticPr fontId="9"/>
  </si>
  <si>
    <t>ニチイケアセンターほりにし
特定施設入居者生活介護</t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phoneticPr fontId="17"/>
  </si>
  <si>
    <t>有料老人ホーム　ソレスタ秦野</t>
    <rPh sb="0" eb="2">
      <t>ユウリョウ</t>
    </rPh>
    <rPh sb="2" eb="4">
      <t>ロウジン</t>
    </rPh>
    <rPh sb="12" eb="14">
      <t>ハダノ</t>
    </rPh>
    <phoneticPr fontId="9"/>
  </si>
  <si>
    <t>有料老人ホーム
サニーライフ秦野</t>
    <rPh sb="0" eb="2">
      <t>ユウリョウ</t>
    </rPh>
    <rPh sb="2" eb="4">
      <t>ロウジン</t>
    </rPh>
    <rPh sb="14" eb="16">
      <t>ハダノ</t>
    </rPh>
    <phoneticPr fontId="9"/>
  </si>
  <si>
    <t>554（14）</t>
    <phoneticPr fontId="31"/>
  </si>
  <si>
    <t>712（27）</t>
    <phoneticPr fontId="31"/>
  </si>
  <si>
    <t>1,387（21）</t>
    <phoneticPr fontId="31"/>
  </si>
  <si>
    <t>1,616（41）</t>
    <phoneticPr fontId="31"/>
  </si>
  <si>
    <t>1,161（33）</t>
    <phoneticPr fontId="31"/>
  </si>
  <si>
    <t>1,016（16）</t>
    <phoneticPr fontId="31"/>
  </si>
  <si>
    <t>683（25）</t>
    <phoneticPr fontId="31"/>
  </si>
  <si>
    <t>7,129（177）</t>
    <phoneticPr fontId="31"/>
  </si>
  <si>
    <t>　　　２　「保育士数、保育教諭数」は臨時職員（会計年度任用職員）を含む</t>
    <rPh sb="6" eb="9">
      <t>ホイクシ</t>
    </rPh>
    <rPh sb="9" eb="10">
      <t>スウ</t>
    </rPh>
    <rPh sb="11" eb="13">
      <t>ホイク</t>
    </rPh>
    <rPh sb="13" eb="14">
      <t>キョウ</t>
    </rPh>
    <rPh sb="14" eb="15">
      <t>サトシ</t>
    </rPh>
    <rPh sb="15" eb="16">
      <t>スウ</t>
    </rPh>
    <rPh sb="18" eb="20">
      <t>リンジ</t>
    </rPh>
    <rPh sb="20" eb="22">
      <t>ショクイン</t>
    </rPh>
    <rPh sb="23" eb="25">
      <t>カイケイ</t>
    </rPh>
    <rPh sb="25" eb="27">
      <t>ネンド</t>
    </rPh>
    <rPh sb="27" eb="29">
      <t>ニンヨウ</t>
    </rPh>
    <rPh sb="29" eb="31">
      <t>ショクイン</t>
    </rPh>
    <rPh sb="33" eb="34">
      <t>フク</t>
    </rPh>
    <phoneticPr fontId="9"/>
  </si>
  <si>
    <t>　１１４　国民健康保険加入状況</t>
    <phoneticPr fontId="9"/>
  </si>
  <si>
    <t>　１１５　国民健康保険税の収納状況（現年分）</t>
    <phoneticPr fontId="9"/>
  </si>
  <si>
    <t>（注）１　一人当たり平均収納額は、各年度の平均被保険者数より算出</t>
    <phoneticPr fontId="9"/>
  </si>
  <si>
    <t>　　　２　一世帯当たり平均収納額は、平均世帯数より算出</t>
    <phoneticPr fontId="9"/>
  </si>
  <si>
    <t>　　　　　　　　　　　　　　　　　　　　　　　　　　　　　　 　　　　 　国保年金課調　</t>
    <phoneticPr fontId="9"/>
  </si>
  <si>
    <t>　１１７　出産育児一時金・葬祭費の状況</t>
    <phoneticPr fontId="9"/>
  </si>
  <si>
    <t>　１１８　国民年金被保険者の状況</t>
    <phoneticPr fontId="9"/>
  </si>
  <si>
    <t>国保年金課調　</t>
    <phoneticPr fontId="9"/>
  </si>
  <si>
    <t>定　　員</t>
    <rPh sb="0" eb="1">
      <t>サダム</t>
    </rPh>
    <rPh sb="3" eb="4">
      <t>イン</t>
    </rPh>
    <phoneticPr fontId="9"/>
  </si>
  <si>
    <t>希望の丘はだの</t>
    <rPh sb="0" eb="2">
      <t>キボウ</t>
    </rPh>
    <rPh sb="3" eb="4">
      <t>オカ</t>
    </rPh>
    <phoneticPr fontId="9"/>
  </si>
  <si>
    <t>弘済学園児童寮</t>
    <rPh sb="0" eb="1">
      <t>コウ</t>
    </rPh>
    <rPh sb="1" eb="2">
      <t>サイ</t>
    </rPh>
    <rPh sb="2" eb="4">
      <t>ガクエン</t>
    </rPh>
    <rPh sb="4" eb="6">
      <t>ジドウ</t>
    </rPh>
    <rPh sb="6" eb="7">
      <t>リョウ</t>
    </rPh>
    <phoneticPr fontId="9"/>
  </si>
  <si>
    <t>弘済学園第二児童寮</t>
    <rPh sb="0" eb="1">
      <t>コウ</t>
    </rPh>
    <rPh sb="1" eb="2">
      <t>サイ</t>
    </rPh>
    <rPh sb="2" eb="4">
      <t>ガクエン</t>
    </rPh>
    <rPh sb="4" eb="6">
      <t>ダイニ</t>
    </rPh>
    <rPh sb="6" eb="8">
      <t>ジドウ</t>
    </rPh>
    <rPh sb="8" eb="9">
      <t>リョウ</t>
    </rPh>
    <phoneticPr fontId="9"/>
  </si>
  <si>
    <t>公益財団法人 鉄道弘済会</t>
    <rPh sb="0" eb="2">
      <t>コウエキ</t>
    </rPh>
    <rPh sb="2" eb="4">
      <t>ザイダン</t>
    </rPh>
    <rPh sb="4" eb="6">
      <t>ホウジン</t>
    </rPh>
    <rPh sb="7" eb="9">
      <t>テツドウ</t>
    </rPh>
    <rPh sb="9" eb="12">
      <t>コウサイカイ</t>
    </rPh>
    <phoneticPr fontId="9"/>
  </si>
  <si>
    <t>　１２３　介護保険施設</t>
    <rPh sb="7" eb="9">
      <t>ホケン</t>
    </rPh>
    <phoneticPr fontId="9"/>
  </si>
  <si>
    <t>　１２４　老人ホーム</t>
    <phoneticPr fontId="9"/>
  </si>
  <si>
    <t>施設数</t>
    <rPh sb="0" eb="3">
      <t>シセツスウ</t>
    </rPh>
    <phoneticPr fontId="9"/>
  </si>
  <si>
    <t>年　　　　　　度</t>
    <phoneticPr fontId="9"/>
  </si>
  <si>
    <t>　１１６　国民健康保険税医療給付の状況</t>
    <phoneticPr fontId="9"/>
  </si>
  <si>
    <t>（注）　一人当たり費用額は、各年度の平均被保険者数（老人保健の対象者を除く）より算出</t>
    <phoneticPr fontId="9"/>
  </si>
  <si>
    <t>丹沢レジデンシャルホーム</t>
    <phoneticPr fontId="9"/>
  </si>
  <si>
    <t>社会福祉法人 悠々倶楽部</t>
    <phoneticPr fontId="9"/>
  </si>
  <si>
    <t>６０人</t>
    <phoneticPr fontId="9"/>
  </si>
  <si>
    <t>４０人</t>
    <phoneticPr fontId="9"/>
  </si>
  <si>
    <t>８０人</t>
    <phoneticPr fontId="9"/>
  </si>
  <si>
    <t>３０人</t>
    <phoneticPr fontId="9"/>
  </si>
  <si>
    <t>入所施設</t>
    <rPh sb="0" eb="2">
      <t>ニュウショ</t>
    </rPh>
    <rPh sb="2" eb="4">
      <t>シセツ</t>
    </rPh>
    <phoneticPr fontId="9"/>
  </si>
  <si>
    <t>6,472（186）</t>
    <phoneticPr fontId="9"/>
  </si>
  <si>
    <t>　　　４年</t>
    <phoneticPr fontId="9"/>
  </si>
  <si>
    <t>　　　３年度</t>
    <rPh sb="4" eb="6">
      <t>ネンド</t>
    </rPh>
    <phoneticPr fontId="9"/>
  </si>
  <si>
    <t>　　　４年</t>
    <rPh sb="4" eb="5">
      <t>トシ</t>
    </rPh>
    <phoneticPr fontId="9"/>
  </si>
  <si>
    <t xml:space="preserve">　　　　　　　　　　　 ４　年  </t>
    <phoneticPr fontId="17"/>
  </si>
  <si>
    <t>　　　４年度</t>
    <phoneticPr fontId="9"/>
  </si>
  <si>
    <t>　　３年度</t>
    <rPh sb="3" eb="5">
      <t>ネンド</t>
    </rPh>
    <rPh sb="4" eb="5">
      <t>ド</t>
    </rPh>
    <phoneticPr fontId="9"/>
  </si>
  <si>
    <t>　　３年度</t>
    <rPh sb="3" eb="5">
      <t>ネンド</t>
    </rPh>
    <phoneticPr fontId="9"/>
  </si>
  <si>
    <t>　　　３年度</t>
    <rPh sb="4" eb="6">
      <t>ネンド</t>
    </rPh>
    <rPh sb="5" eb="6">
      <t>ガンネン</t>
    </rPh>
    <phoneticPr fontId="9"/>
  </si>
  <si>
    <t>　　４年</t>
    <rPh sb="3" eb="4">
      <t>トシ</t>
    </rPh>
    <phoneticPr fontId="9"/>
  </si>
  <si>
    <t>令和４年１０月</t>
    <phoneticPr fontId="9"/>
  </si>
  <si>
    <t>千円</t>
    <rPh sb="0" eb="2">
      <t>センエン</t>
    </rPh>
    <phoneticPr fontId="9"/>
  </si>
  <si>
    <t>世帯</t>
    <rPh sb="0" eb="2">
      <t>セタイ</t>
    </rPh>
    <phoneticPr fontId="9"/>
  </si>
  <si>
    <t>委　　託
事 務 費</t>
    <rPh sb="0" eb="1">
      <t>イ</t>
    </rPh>
    <rPh sb="3" eb="4">
      <t>コトヅケ</t>
    </rPh>
    <rPh sb="5" eb="6">
      <t>コト</t>
    </rPh>
    <rPh sb="7" eb="8">
      <t>ツトム</t>
    </rPh>
    <rPh sb="9" eb="10">
      <t>ヒ</t>
    </rPh>
    <phoneticPr fontId="9"/>
  </si>
  <si>
    <t>保護施設
事 務 費</t>
    <rPh sb="5" eb="6">
      <t>コト</t>
    </rPh>
    <rPh sb="7" eb="8">
      <t>ツトム</t>
    </rPh>
    <rPh sb="9" eb="10">
      <t>ヒ</t>
    </rPh>
    <phoneticPr fontId="9"/>
  </si>
  <si>
    <t>千円</t>
    <rPh sb="0" eb="1">
      <t>セン</t>
    </rPh>
    <rPh sb="1" eb="2">
      <t>エン</t>
    </rPh>
    <phoneticPr fontId="9"/>
  </si>
  <si>
    <t>人</t>
    <rPh sb="0" eb="1">
      <t>ニン</t>
    </rPh>
    <phoneticPr fontId="9"/>
  </si>
  <si>
    <t>被保護人員</t>
    <rPh sb="3" eb="4">
      <t>ヒト</t>
    </rPh>
    <rPh sb="4" eb="5">
      <t>イン</t>
    </rPh>
    <phoneticPr fontId="9"/>
  </si>
  <si>
    <t>被保護世帯数</t>
    <rPh sb="3" eb="4">
      <t>ヨ</t>
    </rPh>
    <rPh sb="4" eb="5">
      <t>オビ</t>
    </rPh>
    <rPh sb="5" eb="6">
      <t>スウ</t>
    </rPh>
    <phoneticPr fontId="9"/>
  </si>
  <si>
    <t>　　１０６　生活保護状況</t>
    <phoneticPr fontId="9"/>
  </si>
  <si>
    <t>件 数</t>
    <phoneticPr fontId="9"/>
  </si>
  <si>
    <t>障 害 基 礎 年 金</t>
    <phoneticPr fontId="9"/>
  </si>
  <si>
    <t>　(1)　無拠出年金　　　　　　　　　国保年金課調　</t>
    <phoneticPr fontId="9"/>
  </si>
  <si>
    <t>　　　　　　　　　　　　　　　　　  　　　　　　（各年１２月１日現在）地域共生推進課調　</t>
    <rPh sb="36" eb="38">
      <t>チイキ</t>
    </rPh>
    <rPh sb="38" eb="40">
      <t>キョウセイ</t>
    </rPh>
    <rPh sb="40" eb="42">
      <t>スイシン</t>
    </rPh>
    <rPh sb="42" eb="43">
      <t>カ</t>
    </rPh>
    <rPh sb="43" eb="44">
      <t>チョウ</t>
    </rPh>
    <phoneticPr fontId="9"/>
  </si>
  <si>
    <t>620（21）</t>
    <phoneticPr fontId="31"/>
  </si>
  <si>
    <t>804（25）</t>
    <phoneticPr fontId="31"/>
  </si>
  <si>
    <t>1,354（23）</t>
    <phoneticPr fontId="31"/>
  </si>
  <si>
    <t>1,625（44）</t>
    <phoneticPr fontId="31"/>
  </si>
  <si>
    <t>1,231（25）</t>
    <phoneticPr fontId="31"/>
  </si>
  <si>
    <t>1,083（25）</t>
    <phoneticPr fontId="31"/>
  </si>
  <si>
    <t>730（24）</t>
    <phoneticPr fontId="31"/>
  </si>
  <si>
    <t>7,447（187）</t>
    <phoneticPr fontId="31"/>
  </si>
  <si>
    <t>第 １ 号 被 保 険 者</t>
    <phoneticPr fontId="9"/>
  </si>
  <si>
    <t>強制加入</t>
    <phoneticPr fontId="9"/>
  </si>
  <si>
    <t>任意加入</t>
    <phoneticPr fontId="9"/>
  </si>
  <si>
    <t xml:space="preserve">（2）　扶助内容別支出金額        　　　　　　　　　　　　　　　　　　　生活援護課調  </t>
    <rPh sb="4" eb="9">
      <t>フジョナイヨウベツ</t>
    </rPh>
    <rPh sb="9" eb="11">
      <t>シシュツ</t>
    </rPh>
    <rPh sb="11" eb="13">
      <t>キンガク</t>
    </rPh>
    <phoneticPr fontId="9"/>
  </si>
  <si>
    <t>　　　　　　　　　　　　　　　　　　　　　　　　　 　　　　　　　　　 　国保年金課調　</t>
    <phoneticPr fontId="9"/>
  </si>
  <si>
    <t>　単位：人（累計）　　　　 　　　　　　　　　　　　　　　　　　　　　　　高齢介護課調　</t>
    <rPh sb="6" eb="8">
      <t>ルイケイ</t>
    </rPh>
    <rPh sb="37" eb="39">
      <t>コウレイ</t>
    </rPh>
    <rPh sb="39" eb="41">
      <t>カイゴ</t>
    </rPh>
    <phoneticPr fontId="9"/>
  </si>
  <si>
    <t>　単位：人（累計）　　　 　　　　　　　　　　　　　　　　　　　　　　　　高齢介護課調　</t>
    <rPh sb="6" eb="8">
      <t>ルイケイ</t>
    </rPh>
    <rPh sb="37" eb="39">
      <t>コウレイ</t>
    </rPh>
    <rPh sb="39" eb="41">
      <t>カイゴ</t>
    </rPh>
    <phoneticPr fontId="9"/>
  </si>
  <si>
    <t>１５３　床</t>
    <phoneticPr fontId="9"/>
  </si>
  <si>
    <t>　１２１　民生委員・児童委員</t>
    <rPh sb="7" eb="9">
      <t>イイン</t>
    </rPh>
    <phoneticPr fontId="9"/>
  </si>
  <si>
    <t>民　　生　　委　　員　・　児　　童　　委　　員</t>
    <rPh sb="0" eb="1">
      <t>タミ</t>
    </rPh>
    <rPh sb="3" eb="4">
      <t>セイ</t>
    </rPh>
    <rPh sb="6" eb="7">
      <t>イ</t>
    </rPh>
    <rPh sb="9" eb="10">
      <t>イン</t>
    </rPh>
    <phoneticPr fontId="9"/>
  </si>
  <si>
    <r>
      <t xml:space="preserve">特別養護老人ホーム
</t>
    </r>
    <r>
      <rPr>
        <sz val="8.5"/>
        <rFont val="ＭＳ 明朝"/>
        <family val="1"/>
        <charset val="128"/>
      </rPr>
      <t>（介護老人福祉施設）</t>
    </r>
    <rPh sb="0" eb="2">
      <t>トクベツ</t>
    </rPh>
    <rPh sb="2" eb="4">
      <t>ヨウゴ</t>
    </rPh>
    <rPh sb="4" eb="6">
      <t>ロウジン</t>
    </rPh>
    <rPh sb="11" eb="13">
      <t>カイゴ</t>
    </rPh>
    <rPh sb="13" eb="15">
      <t>ロウジン</t>
    </rPh>
    <rPh sb="15" eb="17">
      <t>フクシ</t>
    </rPh>
    <rPh sb="17" eb="19">
      <t>シセツ</t>
    </rPh>
    <phoneticPr fontId="31"/>
  </si>
  <si>
    <t>（1）　被保護世帯数・人員　　　　　　　 　　生活援護課調</t>
    <rPh sb="4" eb="5">
      <t>ヒ</t>
    </rPh>
    <rPh sb="5" eb="7">
      <t>ホゴ</t>
    </rPh>
    <rPh sb="7" eb="10">
      <t>セタイスウ</t>
    </rPh>
    <rPh sb="11" eb="13">
      <t>ジンイン</t>
    </rPh>
    <rPh sb="23" eb="28">
      <t>セイカツエンゴカ</t>
    </rPh>
    <rPh sb="28" eb="29">
      <t>シラ</t>
    </rPh>
    <phoneticPr fontId="9"/>
  </si>
  <si>
    <t>　単位：クラブ、人　　　　　　　　　　 　　　　　　（各年４月１日現在）高齢介護課調　</t>
    <rPh sb="38" eb="40">
      <t>カイゴ</t>
    </rPh>
    <phoneticPr fontId="9"/>
  </si>
  <si>
    <t>（注）　日本赤十字社会費及び寄附金は、災害時の支援寄附金を除いた数値</t>
    <rPh sb="10" eb="11">
      <t>カイ</t>
    </rPh>
    <phoneticPr fontId="9"/>
  </si>
  <si>
    <t>　　４年度</t>
    <rPh sb="3" eb="5">
      <t>ネンド</t>
    </rPh>
    <phoneticPr fontId="9"/>
  </si>
  <si>
    <t>　　　５年</t>
    <phoneticPr fontId="9"/>
  </si>
  <si>
    <t>令和４年</t>
    <rPh sb="0" eb="2">
      <t>レイワ</t>
    </rPh>
    <phoneticPr fontId="9"/>
  </si>
  <si>
    <t>　　　５年</t>
    <rPh sb="4" eb="5">
      <t>トシ</t>
    </rPh>
    <phoneticPr fontId="9"/>
  </si>
  <si>
    <t xml:space="preserve">　　　　　　　　　　　 ５　年  </t>
    <phoneticPr fontId="17"/>
  </si>
  <si>
    <t>平成３０年度</t>
    <rPh sb="0" eb="2">
      <t>ヘイセイ</t>
    </rPh>
    <phoneticPr fontId="9"/>
  </si>
  <si>
    <t>　　　５年度</t>
    <phoneticPr fontId="9"/>
  </si>
  <si>
    <t>　　　４年度</t>
    <rPh sb="4" eb="6">
      <t>ネンド</t>
    </rPh>
    <phoneticPr fontId="9"/>
  </si>
  <si>
    <t>　　　４年度</t>
    <rPh sb="4" eb="6">
      <t>ネンド</t>
    </rPh>
    <rPh sb="5" eb="6">
      <t>ガンネン</t>
    </rPh>
    <phoneticPr fontId="9"/>
  </si>
  <si>
    <t>　　５年</t>
    <rPh sb="3" eb="4">
      <t>トシ</t>
    </rPh>
    <phoneticPr fontId="9"/>
  </si>
  <si>
    <t>令和５年１０月</t>
    <phoneticPr fontId="9"/>
  </si>
  <si>
    <t>　　　４年度</t>
  </si>
  <si>
    <t>　　４年度</t>
    <rPh sb="3" eb="5">
      <t>ネンド</t>
    </rPh>
    <rPh sb="4" eb="5">
      <t>ド</t>
    </rPh>
    <phoneticPr fontId="9"/>
  </si>
  <si>
    <t>　  　４年度</t>
    <rPh sb="5" eb="7">
      <t>ネンド</t>
    </rPh>
    <phoneticPr fontId="9"/>
  </si>
  <si>
    <t>体幹障害</t>
    <phoneticPr fontId="9"/>
  </si>
  <si>
    <t>花珠の家はだの</t>
    <rPh sb="0" eb="1">
      <t>ハナ</t>
    </rPh>
    <rPh sb="1" eb="2">
      <t>タマ</t>
    </rPh>
    <rPh sb="3" eb="4">
      <t>イエ</t>
    </rPh>
    <phoneticPr fontId="9"/>
  </si>
  <si>
    <t>３６　人</t>
    <rPh sb="3" eb="4">
      <t>ニン</t>
    </rPh>
    <phoneticPr fontId="9"/>
  </si>
  <si>
    <t>ＲｅＨＯＰＥ　秦野</t>
    <rPh sb="7" eb="9">
      <t>ハダノ</t>
    </rPh>
    <phoneticPr fontId="9"/>
  </si>
  <si>
    <t>667（26）</t>
  </si>
  <si>
    <t>828（24）</t>
  </si>
  <si>
    <t>1,390（18）</t>
  </si>
  <si>
    <t>1,677（46）</t>
  </si>
  <si>
    <t>1,187（30）</t>
  </si>
  <si>
    <t>1,109（23）</t>
  </si>
  <si>
    <t>750（28）</t>
  </si>
  <si>
    <t>7,608（195）</t>
  </si>
  <si>
    <t>老　齢　年　金</t>
    <phoneticPr fontId="9"/>
  </si>
  <si>
    <t>（注）　福祉用具購入費・住宅改修費支給だけの利用者も含む、介護保険事業状況報告（月報）による</t>
    <rPh sb="1" eb="2">
      <t>チュウ</t>
    </rPh>
    <phoneticPr fontId="9"/>
  </si>
  <si>
    <t>　　　６年</t>
    <phoneticPr fontId="9"/>
  </si>
  <si>
    <t>平成30年度</t>
    <rPh sb="0" eb="2">
      <t>ヘイセイ</t>
    </rPh>
    <phoneticPr fontId="9"/>
  </si>
  <si>
    <t>　　５年度</t>
    <rPh sb="3" eb="4">
      <t>ネン</t>
    </rPh>
    <rPh sb="4" eb="5">
      <t>ド</t>
    </rPh>
    <phoneticPr fontId="9"/>
  </si>
  <si>
    <t>　　５年度</t>
    <rPh sb="3" eb="5">
      <t>ネンド</t>
    </rPh>
    <phoneticPr fontId="9"/>
  </si>
  <si>
    <t>　　６年</t>
    <rPh sb="3" eb="4">
      <t>ネン</t>
    </rPh>
    <phoneticPr fontId="9"/>
  </si>
  <si>
    <t>　　５年</t>
    <phoneticPr fontId="9"/>
  </si>
  <si>
    <t>平成３１年</t>
    <rPh sb="0" eb="2">
      <t>ヘイセイ</t>
    </rPh>
    <phoneticPr fontId="9"/>
  </si>
  <si>
    <t>　　　６年</t>
    <rPh sb="4" eb="5">
      <t>トシ</t>
    </rPh>
    <phoneticPr fontId="9"/>
  </si>
  <si>
    <t xml:space="preserve">　　　　　　平　成 　３１  年  </t>
    <rPh sb="6" eb="7">
      <t>ヒラ</t>
    </rPh>
    <rPh sb="8" eb="9">
      <t>シゲル</t>
    </rPh>
    <phoneticPr fontId="17"/>
  </si>
  <si>
    <t xml:space="preserve">　　　　　　　　　　　 ６　年  </t>
    <phoneticPr fontId="17"/>
  </si>
  <si>
    <t>平成３１年度</t>
    <rPh sb="0" eb="2">
      <t>ヘイセイ</t>
    </rPh>
    <phoneticPr fontId="9"/>
  </si>
  <si>
    <t>　　　６年度</t>
    <phoneticPr fontId="9"/>
  </si>
  <si>
    <t>　　　５年度</t>
    <phoneticPr fontId="9"/>
  </si>
  <si>
    <t>　　５年度</t>
    <rPh sb="3" eb="5">
      <t>ネンド</t>
    </rPh>
    <rPh sb="4" eb="5">
      <t>ド</t>
    </rPh>
    <phoneticPr fontId="9"/>
  </si>
  <si>
    <t>　　　５年度</t>
    <rPh sb="4" eb="6">
      <t>ネンド</t>
    </rPh>
    <phoneticPr fontId="9"/>
  </si>
  <si>
    <t>　  　５年度</t>
    <rPh sb="5" eb="7">
      <t>ネンド</t>
    </rPh>
    <phoneticPr fontId="9"/>
  </si>
  <si>
    <t>　　　５年度</t>
    <rPh sb="4" eb="6">
      <t>ネンド</t>
    </rPh>
    <rPh sb="5" eb="6">
      <t>ガンネン</t>
    </rPh>
    <phoneticPr fontId="9"/>
  </si>
  <si>
    <t>　　　　　　　　　　　　　　　　　　　　　　（令和６年１２月１日現在）障害福祉課調　</t>
    <rPh sb="23" eb="25">
      <t>レイワ</t>
    </rPh>
    <rPh sb="26" eb="27">
      <t>ネン</t>
    </rPh>
    <phoneticPr fontId="9"/>
  </si>
  <si>
    <t>　　　　　　　　　　　　　　　　　　　　　　（令和６年１２月１日現在）高齢介護課調 　</t>
    <phoneticPr fontId="9"/>
  </si>
  <si>
    <t>　　　　　　　　　　　　　　　 　　　　　　      （令和６年１２月１日現在）高齢介護課調　　　　</t>
    <rPh sb="32" eb="33">
      <t>ネン</t>
    </rPh>
    <phoneticPr fontId="9"/>
  </si>
  <si>
    <t>平成30年</t>
    <rPh sb="0" eb="2">
      <t>ヘイセイ</t>
    </rPh>
    <phoneticPr fontId="9"/>
  </si>
  <si>
    <t>　　６年</t>
    <rPh sb="3" eb="4">
      <t>トシ</t>
    </rPh>
    <phoneticPr fontId="9"/>
  </si>
  <si>
    <t>平成30年度</t>
    <rPh sb="0" eb="2">
      <t>ヘイセイ</t>
    </rPh>
    <rPh sb="4" eb="5">
      <t>ネン</t>
    </rPh>
    <rPh sb="5" eb="6">
      <t>ド</t>
    </rPh>
    <phoneticPr fontId="9"/>
  </si>
  <si>
    <t>平成30年度</t>
    <rPh sb="0" eb="2">
      <t>ヘイセイ</t>
    </rPh>
    <rPh sb="4" eb="6">
      <t>ネンド</t>
    </rPh>
    <phoneticPr fontId="9"/>
  </si>
  <si>
    <t>令和６年１０月</t>
    <rPh sb="0" eb="2">
      <t>レイワ</t>
    </rPh>
    <phoneticPr fontId="9"/>
  </si>
  <si>
    <t>－</t>
  </si>
  <si>
    <t>（福）昴</t>
    <rPh sb="1" eb="2">
      <t>フク</t>
    </rPh>
    <rPh sb="3" eb="4">
      <t>スバル</t>
    </rPh>
    <phoneticPr fontId="17"/>
  </si>
  <si>
    <t>５０人</t>
    <rPh sb="2" eb="3">
      <t>ニン</t>
    </rPh>
    <phoneticPr fontId="9"/>
  </si>
  <si>
    <t>687（21）</t>
  </si>
  <si>
    <t>985（30）</t>
  </si>
  <si>
    <t>1,306（18）</t>
  </si>
  <si>
    <t>1,691（49）</t>
  </si>
  <si>
    <t>1,193（25）</t>
  </si>
  <si>
    <t>1,139（28）</t>
  </si>
  <si>
    <t>692（24）</t>
  </si>
  <si>
    <t>7,693（195）</t>
  </si>
  <si>
    <t>平成３０年度</t>
    <rPh sb="0" eb="2">
      <t>ヘイセイ</t>
    </rPh>
    <rPh sb="4" eb="6">
      <t>ネンド</t>
    </rPh>
    <phoneticPr fontId="9"/>
  </si>
  <si>
    <t>（注）　委託事務費は、令和2年度から</t>
    <rPh sb="4" eb="6">
      <t>イタク</t>
    </rPh>
    <rPh sb="6" eb="9">
      <t>ジムヒ</t>
    </rPh>
    <rPh sb="11" eb="13">
      <t>レイワ</t>
    </rPh>
    <rPh sb="14" eb="16">
      <t>ネンド</t>
    </rPh>
    <phoneticPr fontId="9"/>
  </si>
  <si>
    <t>　単位：人　　　　　　　　　　　　　　　　　　 　　（各年４月１日現在）高齢介護課調　</t>
    <rPh sb="38" eb="40">
      <t>カイゴ</t>
    </rPh>
    <phoneticPr fontId="9"/>
  </si>
  <si>
    <t>　単位：人　　　　　　　　　　　　　　　 　　 　　（各年４月１日現在）高齢介護課調　</t>
    <rPh sb="27" eb="29">
      <t>カクネン</t>
    </rPh>
    <rPh sb="30" eb="31">
      <t>ガツ</t>
    </rPh>
    <rPh sb="32" eb="33">
      <t>ニチ</t>
    </rPh>
    <rPh sb="33" eb="35">
      <t>ゲンザイ</t>
    </rPh>
    <rPh sb="38" eb="40">
      <t>カイゴ</t>
    </rPh>
    <phoneticPr fontId="9"/>
  </si>
  <si>
    <t>※　死亡一時金は、日本年金機構が令和５年度以降の市区町村別統計を廃止したため不明</t>
    <rPh sb="2" eb="7">
      <t>シボウイチジキン</t>
    </rPh>
    <rPh sb="9" eb="11">
      <t>ニホン</t>
    </rPh>
    <rPh sb="11" eb="13">
      <t>ネンキン</t>
    </rPh>
    <rPh sb="13" eb="15">
      <t>キコウ</t>
    </rPh>
    <rPh sb="16" eb="18">
      <t>レイワ</t>
    </rPh>
    <rPh sb="19" eb="21">
      <t>ネンド</t>
    </rPh>
    <rPh sb="21" eb="23">
      <t>イコウ</t>
    </rPh>
    <rPh sb="24" eb="26">
      <t>シク</t>
    </rPh>
    <rPh sb="26" eb="28">
      <t>チョウソン</t>
    </rPh>
    <rPh sb="28" eb="29">
      <t>ベツ</t>
    </rPh>
    <rPh sb="29" eb="31">
      <t>トウケイ</t>
    </rPh>
    <rPh sb="32" eb="34">
      <t>ハイシ</t>
    </rPh>
    <rPh sb="38" eb="40">
      <t>フメイ</t>
    </rPh>
    <phoneticPr fontId="8"/>
  </si>
  <si>
    <t xml:space="preserve">          　　　　　　　　　　　　　 　　　　　 　　　　　　    　       国保年金課調　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</si>
</sst>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yy&quot;年&quot;m&quot;月&quot;"/>
    <numFmt numFmtId="178" formatCode="#,##0_);[Red]\(#,##0\)"/>
    <numFmt numFmtId="179" formatCode="0.00_ "/>
  </numFmts>
  <fonts count="4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HG丸ｺﾞｼｯｸM-PRO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Century"/>
      <family val="1"/>
    </font>
    <font>
      <sz val="7.5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8.5"/>
      <name val="ＭＳ 明朝"/>
      <family val="1"/>
      <charset val="128"/>
    </font>
    <font>
      <sz val="8.5"/>
      <name val="Century"/>
      <family val="1"/>
    </font>
    <font>
      <b/>
      <sz val="9"/>
      <name val="ＭＳ 明朝"/>
      <family val="1"/>
      <charset val="128"/>
    </font>
    <font>
      <b/>
      <sz val="11"/>
      <name val="Century"/>
      <family val="1"/>
    </font>
    <font>
      <sz val="10"/>
      <name val="Century"/>
      <family val="1"/>
    </font>
    <font>
      <sz val="10"/>
      <color indexed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color rgb="FF000000"/>
      <name val="ＭＳ 明朝"/>
      <family val="1"/>
      <charset val="128"/>
    </font>
    <font>
      <sz val="8"/>
      <name val="Century"/>
      <family val="1"/>
    </font>
    <font>
      <sz val="6"/>
      <name val="ＭＳ Ｐゴシック"/>
      <family val="2"/>
      <charset val="128"/>
      <scheme val="minor"/>
    </font>
    <font>
      <sz val="8.5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9.5"/>
      <color rgb="FFFF0000"/>
      <name val="ＭＳ 明朝"/>
      <family val="1"/>
      <charset val="128"/>
    </font>
    <font>
      <sz val="11"/>
      <color rgb="FFFF0000"/>
      <name val="Century"/>
      <family val="1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8.5"/>
      <color theme="1"/>
      <name val="Century"/>
      <family val="1"/>
    </font>
    <font>
      <sz val="10"/>
      <color rgb="FFFF0000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7" fillId="0" borderId="0"/>
  </cellStyleXfs>
  <cellXfs count="98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1" fillId="0" borderId="0" xfId="4" applyAlignment="1" applyProtection="1">
      <alignment vertical="center"/>
    </xf>
    <xf numFmtId="0" fontId="1" fillId="0" borderId="0" xfId="4" applyBorder="1" applyAlignment="1" applyProtection="1">
      <alignment vertical="center"/>
    </xf>
    <xf numFmtId="0" fontId="3" fillId="0" borderId="2" xfId="4" applyFont="1" applyBorder="1" applyAlignment="1" applyProtection="1">
      <alignment horizontal="right" vertical="center" wrapText="1"/>
    </xf>
    <xf numFmtId="0" fontId="1" fillId="0" borderId="3" xfId="4" applyBorder="1" applyAlignment="1" applyProtection="1">
      <alignment vertical="center"/>
    </xf>
    <xf numFmtId="0" fontId="3" fillId="0" borderId="5" xfId="4" applyFont="1" applyBorder="1" applyAlignment="1" applyProtection="1">
      <alignment horizontal="right" vertical="center" wrapText="1"/>
    </xf>
    <xf numFmtId="0" fontId="3" fillId="0" borderId="1" xfId="4" applyFont="1" applyBorder="1" applyAlignment="1" applyProtection="1">
      <alignment horizontal="right" vertical="center" wrapText="1"/>
    </xf>
    <xf numFmtId="0" fontId="3" fillId="0" borderId="6" xfId="4" applyFont="1" applyBorder="1" applyAlignment="1" applyProtection="1">
      <alignment horizontal="right" vertical="center" wrapText="1"/>
    </xf>
    <xf numFmtId="0" fontId="1" fillId="0" borderId="1" xfId="4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right" vertical="center" wrapText="1"/>
    </xf>
    <xf numFmtId="0" fontId="8" fillId="0" borderId="3" xfId="4" applyFont="1" applyBorder="1" applyAlignment="1" applyProtection="1">
      <alignment horizontal="right" vertical="center" wrapText="1"/>
    </xf>
    <xf numFmtId="0" fontId="8" fillId="0" borderId="0" xfId="4" applyFont="1" applyBorder="1" applyAlignment="1" applyProtection="1">
      <alignment horizontal="right" vertical="center" wrapText="1"/>
    </xf>
    <xf numFmtId="0" fontId="8" fillId="0" borderId="7" xfId="4" applyFont="1" applyBorder="1" applyAlignment="1" applyProtection="1">
      <alignment horizontal="right" vertical="center" wrapText="1"/>
    </xf>
    <xf numFmtId="0" fontId="8" fillId="0" borderId="0" xfId="4" applyFont="1" applyBorder="1" applyAlignment="1" applyProtection="1">
      <alignment horizontal="center" vertical="center" wrapText="1"/>
    </xf>
    <xf numFmtId="3" fontId="8" fillId="0" borderId="0" xfId="4" applyNumberFormat="1" applyFont="1" applyBorder="1" applyAlignment="1" applyProtection="1">
      <alignment horizontal="right" vertical="center" wrapText="1"/>
    </xf>
    <xf numFmtId="0" fontId="1" fillId="0" borderId="1" xfId="4" applyBorder="1" applyAlignment="1" applyProtection="1">
      <alignment horizontal="right" vertical="center"/>
    </xf>
    <xf numFmtId="0" fontId="3" fillId="0" borderId="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justify" vertical="center"/>
    </xf>
    <xf numFmtId="0" fontId="5" fillId="0" borderId="0" xfId="4" applyFont="1" applyBorder="1" applyAlignment="1" applyProtection="1">
      <alignment horizontal="right" vertical="center" wrapText="1"/>
    </xf>
    <xf numFmtId="0" fontId="5" fillId="0" borderId="3" xfId="4" applyFont="1" applyBorder="1" applyAlignment="1" applyProtection="1">
      <alignment horizontal="right" vertical="center" wrapText="1"/>
    </xf>
    <xf numFmtId="0" fontId="5" fillId="0" borderId="7" xfId="4" applyFont="1" applyBorder="1" applyAlignment="1" applyProtection="1">
      <alignment horizontal="right" vertical="center" wrapText="1"/>
    </xf>
    <xf numFmtId="0" fontId="4" fillId="0" borderId="0" xfId="0" applyFont="1" applyAlignment="1" applyProtection="1">
      <alignment vertical="center"/>
    </xf>
    <xf numFmtId="3" fontId="8" fillId="0" borderId="6" xfId="0" applyNumberFormat="1" applyFont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3" fillId="0" borderId="2" xfId="0" applyFont="1" applyBorder="1" applyAlignment="1" applyProtection="1">
      <alignment horizontal="justify" vertical="center" wrapText="1"/>
    </xf>
    <xf numFmtId="0" fontId="1" fillId="0" borderId="0" xfId="3" applyAlignment="1" applyProtection="1">
      <alignment vertical="center"/>
    </xf>
    <xf numFmtId="0" fontId="1" fillId="0" borderId="0" xfId="3" applyAlignment="1">
      <alignment vertical="center"/>
    </xf>
    <xf numFmtId="0" fontId="1" fillId="0" borderId="0" xfId="3" applyBorder="1" applyAlignment="1" applyProtection="1">
      <alignment vertical="center"/>
    </xf>
    <xf numFmtId="0" fontId="3" fillId="0" borderId="2" xfId="3" applyFont="1" applyBorder="1" applyAlignment="1" applyProtection="1">
      <alignment horizontal="center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7" xfId="3" applyFont="1" applyBorder="1" applyAlignment="1" applyProtection="1">
      <alignment horizontal="center" vertical="center" wrapText="1"/>
    </xf>
    <xf numFmtId="0" fontId="8" fillId="0" borderId="3" xfId="3" applyFont="1" applyBorder="1" applyAlignment="1" applyProtection="1">
      <alignment horizontal="center" vertical="center" wrapText="1"/>
    </xf>
    <xf numFmtId="0" fontId="3" fillId="0" borderId="4" xfId="3" applyFont="1" applyBorder="1" applyAlignment="1" applyProtection="1">
      <alignment horizontal="right" vertical="center" wrapText="1"/>
    </xf>
    <xf numFmtId="0" fontId="3" fillId="0" borderId="1" xfId="3" applyFont="1" applyBorder="1" applyAlignment="1" applyProtection="1">
      <alignment horizontal="center" vertical="center" wrapText="1"/>
    </xf>
    <xf numFmtId="0" fontId="3" fillId="0" borderId="5" xfId="3" applyFont="1" applyBorder="1" applyAlignment="1" applyProtection="1">
      <alignment horizontal="right" vertical="center" wrapText="1"/>
    </xf>
    <xf numFmtId="0" fontId="3" fillId="0" borderId="1" xfId="3" applyFont="1" applyBorder="1" applyAlignment="1" applyProtection="1">
      <alignment horizontal="right" vertical="center" wrapText="1"/>
    </xf>
    <xf numFmtId="0" fontId="3" fillId="0" borderId="6" xfId="3" applyFont="1" applyBorder="1" applyAlignment="1" applyProtection="1">
      <alignment horizontal="right" vertical="center" wrapText="1"/>
    </xf>
    <xf numFmtId="0" fontId="1" fillId="0" borderId="0" xfId="3" applyBorder="1" applyAlignment="1">
      <alignment vertical="center"/>
    </xf>
    <xf numFmtId="0" fontId="3" fillId="0" borderId="0" xfId="3" applyFont="1" applyBorder="1" applyAlignment="1" applyProtection="1">
      <alignment horizontal="right" vertical="center" wrapText="1"/>
    </xf>
    <xf numFmtId="0" fontId="3" fillId="0" borderId="3" xfId="3" applyFont="1" applyBorder="1" applyAlignment="1" applyProtection="1">
      <alignment horizontal="right" vertical="center" wrapText="1"/>
    </xf>
    <xf numFmtId="0" fontId="3" fillId="0" borderId="7" xfId="3" applyFont="1" applyBorder="1" applyAlignment="1" applyProtection="1">
      <alignment horizontal="right" vertical="center" wrapText="1"/>
    </xf>
    <xf numFmtId="0" fontId="5" fillId="0" borderId="9" xfId="3" applyFont="1" applyBorder="1" applyAlignment="1" applyProtection="1">
      <alignment horizontal="center" vertical="center" wrapText="1"/>
    </xf>
    <xf numFmtId="0" fontId="5" fillId="0" borderId="2" xfId="3" applyFont="1" applyBorder="1" applyAlignment="1" applyProtection="1">
      <alignment horizontal="center" vertical="center" wrapText="1"/>
    </xf>
    <xf numFmtId="0" fontId="5" fillId="0" borderId="0" xfId="3" applyFont="1" applyBorder="1" applyAlignment="1" applyProtection="1">
      <alignment horizontal="right" vertical="center" wrapText="1"/>
    </xf>
    <xf numFmtId="0" fontId="5" fillId="0" borderId="3" xfId="3" applyFont="1" applyBorder="1" applyAlignment="1" applyProtection="1">
      <alignment horizontal="right" vertical="center" wrapText="1"/>
    </xf>
    <xf numFmtId="0" fontId="1" fillId="0" borderId="3" xfId="3" applyBorder="1" applyAlignment="1">
      <alignment vertical="center"/>
    </xf>
    <xf numFmtId="0" fontId="5" fillId="0" borderId="15" xfId="3" applyFont="1" applyBorder="1" applyAlignment="1" applyProtection="1">
      <alignment horizontal="right" vertical="center" wrapText="1"/>
    </xf>
    <xf numFmtId="0" fontId="5" fillId="0" borderId="1" xfId="3" applyFont="1" applyBorder="1" applyAlignment="1" applyProtection="1">
      <alignment horizontal="right" vertical="center" wrapText="1"/>
    </xf>
    <xf numFmtId="0" fontId="4" fillId="0" borderId="0" xfId="3" applyFont="1" applyAlignment="1" applyProtection="1">
      <alignment vertical="center"/>
    </xf>
    <xf numFmtId="0" fontId="1" fillId="0" borderId="5" xfId="3" applyBorder="1" applyAlignment="1">
      <alignment vertical="center"/>
    </xf>
    <xf numFmtId="0" fontId="1" fillId="0" borderId="0" xfId="3" applyBorder="1" applyAlignment="1">
      <alignment horizontal="right" vertical="center"/>
    </xf>
    <xf numFmtId="0" fontId="7" fillId="0" borderId="0" xfId="4" applyFont="1" applyBorder="1" applyAlignment="1" applyProtection="1">
      <alignment horizontal="left" vertical="center"/>
    </xf>
    <xf numFmtId="0" fontId="8" fillId="0" borderId="0" xfId="0" applyFont="1" applyAlignment="1">
      <alignment vertical="center"/>
    </xf>
    <xf numFmtId="3" fontId="8" fillId="0" borderId="5" xfId="0" applyNumberFormat="1" applyFont="1" applyBorder="1" applyAlignment="1" applyProtection="1">
      <alignment horizontal="right" vertical="center" wrapText="1"/>
    </xf>
    <xf numFmtId="0" fontId="1" fillId="0" borderId="0" xfId="4" applyBorder="1" applyAlignment="1" applyProtection="1">
      <alignment horizontal="right" vertical="center"/>
    </xf>
    <xf numFmtId="0" fontId="15" fillId="0" borderId="0" xfId="2" applyAlignment="1" applyProtection="1">
      <alignment vertical="center"/>
    </xf>
    <xf numFmtId="0" fontId="14" fillId="0" borderId="5" xfId="3" applyFont="1" applyFill="1" applyBorder="1" applyAlignment="1">
      <alignment horizontal="distributed" vertical="center" wrapText="1"/>
    </xf>
    <xf numFmtId="0" fontId="14" fillId="0" borderId="11" xfId="3" applyFont="1" applyFill="1" applyBorder="1" applyAlignment="1">
      <alignment horizontal="distributed" vertical="center" wrapText="1"/>
    </xf>
    <xf numFmtId="0" fontId="14" fillId="0" borderId="12" xfId="3" applyFont="1" applyFill="1" applyBorder="1" applyAlignment="1">
      <alignment horizontal="distributed" vertical="center" wrapText="1"/>
    </xf>
    <xf numFmtId="0" fontId="14" fillId="0" borderId="10" xfId="3" applyFont="1" applyFill="1" applyBorder="1" applyAlignment="1">
      <alignment horizontal="right" vertical="center" wrapText="1"/>
    </xf>
    <xf numFmtId="0" fontId="14" fillId="0" borderId="12" xfId="3" applyFont="1" applyFill="1" applyBorder="1" applyAlignment="1">
      <alignment horizontal="right" vertical="center" wrapText="1"/>
    </xf>
    <xf numFmtId="0" fontId="14" fillId="0" borderId="12" xfId="3" applyFont="1" applyFill="1" applyBorder="1" applyAlignment="1">
      <alignment horizontal="justify" vertical="center" wrapText="1"/>
    </xf>
    <xf numFmtId="0" fontId="14" fillId="0" borderId="9" xfId="3" applyFont="1" applyFill="1" applyBorder="1" applyAlignment="1">
      <alignment horizontal="justify" vertical="center" wrapText="1"/>
    </xf>
    <xf numFmtId="0" fontId="7" fillId="0" borderId="0" xfId="3" applyFont="1" applyAlignment="1">
      <alignment vertical="center"/>
    </xf>
    <xf numFmtId="0" fontId="8" fillId="0" borderId="7" xfId="0" applyFont="1" applyFill="1" applyBorder="1" applyAlignment="1" applyProtection="1">
      <alignment horizontal="right" vertical="center" wrapText="1"/>
    </xf>
    <xf numFmtId="0" fontId="8" fillId="0" borderId="3" xfId="0" applyFont="1" applyFill="1" applyBorder="1" applyAlignment="1" applyProtection="1">
      <alignment horizontal="right" vertical="center" wrapText="1"/>
    </xf>
    <xf numFmtId="0" fontId="6" fillId="0" borderId="0" xfId="2" applyFont="1" applyFill="1" applyBorder="1" applyAlignment="1" applyProtection="1">
      <alignment horizontal="justify" vertical="center" wrapText="1"/>
    </xf>
    <xf numFmtId="0" fontId="6" fillId="0" borderId="0" xfId="2" applyFont="1" applyFill="1" applyBorder="1" applyAlignment="1" applyProtection="1">
      <alignment vertical="center" wrapText="1"/>
    </xf>
    <xf numFmtId="0" fontId="6" fillId="0" borderId="0" xfId="2" applyFont="1" applyBorder="1" applyAlignment="1" applyProtection="1">
      <alignment horizontal="justify" vertical="center" wrapText="1"/>
    </xf>
    <xf numFmtId="0" fontId="16" fillId="0" borderId="0" xfId="3" applyFont="1" applyAlignment="1" applyProtection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Border="1" applyAlignment="1" applyProtection="1">
      <alignment vertical="center"/>
    </xf>
    <xf numFmtId="0" fontId="16" fillId="0" borderId="0" xfId="3" applyFont="1" applyBorder="1" applyAlignment="1">
      <alignment vertical="center"/>
    </xf>
    <xf numFmtId="0" fontId="5" fillId="0" borderId="4" xfId="3" applyFont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6" xfId="4" applyFont="1" applyBorder="1" applyAlignment="1" applyProtection="1">
      <alignment horizontal="right" vertical="center" wrapText="1"/>
    </xf>
    <xf numFmtId="0" fontId="8" fillId="0" borderId="1" xfId="4" applyFont="1" applyBorder="1" applyAlignment="1" applyProtection="1">
      <alignment horizontal="right" vertical="center" wrapText="1"/>
    </xf>
    <xf numFmtId="0" fontId="16" fillId="0" borderId="0" xfId="4" applyFont="1" applyAlignment="1" applyProtection="1">
      <alignment vertical="center"/>
    </xf>
    <xf numFmtId="3" fontId="5" fillId="0" borderId="6" xfId="4" applyNumberFormat="1" applyFont="1" applyBorder="1" applyAlignment="1" applyProtection="1">
      <alignment horizontal="right" vertical="center" wrapText="1"/>
    </xf>
    <xf numFmtId="3" fontId="5" fillId="0" borderId="1" xfId="4" applyNumberFormat="1" applyFont="1" applyBorder="1" applyAlignment="1" applyProtection="1">
      <alignment horizontal="right" vertical="center" wrapText="1"/>
    </xf>
    <xf numFmtId="0" fontId="5" fillId="0" borderId="6" xfId="4" applyFont="1" applyBorder="1" applyAlignment="1" applyProtection="1">
      <alignment horizontal="right" vertical="center" wrapText="1"/>
    </xf>
    <xf numFmtId="0" fontId="5" fillId="0" borderId="1" xfId="4" applyFont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/>
    </xf>
    <xf numFmtId="0" fontId="20" fillId="0" borderId="5" xfId="0" applyFont="1" applyBorder="1" applyAlignment="1" applyProtection="1">
      <alignment horizontal="right" vertical="center" wrapText="1"/>
    </xf>
    <xf numFmtId="0" fontId="22" fillId="0" borderId="0" xfId="3" applyFont="1" applyBorder="1" applyAlignment="1" applyProtection="1">
      <alignment horizontal="center" vertical="center" wrapText="1"/>
    </xf>
    <xf numFmtId="0" fontId="22" fillId="0" borderId="3" xfId="3" applyFont="1" applyBorder="1" applyAlignment="1" applyProtection="1">
      <alignment horizontal="center" vertical="center" wrapText="1"/>
    </xf>
    <xf numFmtId="0" fontId="22" fillId="0" borderId="5" xfId="3" applyFont="1" applyBorder="1" applyAlignment="1" applyProtection="1">
      <alignment horizontal="right" vertical="center" wrapText="1"/>
    </xf>
    <xf numFmtId="0" fontId="22" fillId="0" borderId="1" xfId="3" applyFont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0" fontId="5" fillId="0" borderId="9" xfId="0" applyFont="1" applyBorder="1" applyAlignment="1" applyProtection="1">
      <alignment horizontal="center" vertical="center" wrapText="1"/>
    </xf>
    <xf numFmtId="3" fontId="8" fillId="0" borderId="1" xfId="0" applyNumberFormat="1" applyFont="1" applyBorder="1" applyAlignment="1" applyProtection="1">
      <alignment horizontal="right" vertical="center" wrapText="1"/>
    </xf>
    <xf numFmtId="176" fontId="8" fillId="0" borderId="5" xfId="0" applyNumberFormat="1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right" vertical="center" wrapText="1"/>
    </xf>
    <xf numFmtId="0" fontId="8" fillId="0" borderId="21" xfId="0" applyFont="1" applyBorder="1" applyAlignment="1" applyProtection="1">
      <alignment horizontal="right"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4" applyFont="1" applyBorder="1" applyAlignment="1" applyProtection="1">
      <alignment horizontal="right" vertical="center" wrapText="1"/>
    </xf>
    <xf numFmtId="0" fontId="3" fillId="0" borderId="21" xfId="4" applyFont="1" applyBorder="1" applyAlignment="1" applyProtection="1">
      <alignment horizontal="right" vertical="center" wrapText="1"/>
    </xf>
    <xf numFmtId="3" fontId="5" fillId="0" borderId="5" xfId="4" applyNumberFormat="1" applyFont="1" applyBorder="1" applyAlignment="1" applyProtection="1">
      <alignment horizontal="right" vertical="center" wrapText="1"/>
    </xf>
    <xf numFmtId="0" fontId="5" fillId="0" borderId="20" xfId="4" applyFont="1" applyBorder="1" applyAlignment="1" applyProtection="1">
      <alignment horizontal="right" vertical="center" wrapText="1"/>
    </xf>
    <xf numFmtId="3" fontId="5" fillId="0" borderId="21" xfId="4" applyNumberFormat="1" applyFont="1" applyBorder="1" applyAlignment="1" applyProtection="1">
      <alignment horizontal="right" vertical="center" wrapText="1"/>
    </xf>
    <xf numFmtId="0" fontId="0" fillId="0" borderId="0" xfId="0" applyFont="1" applyAlignment="1" applyProtection="1">
      <alignment vertical="center"/>
    </xf>
    <xf numFmtId="3" fontId="8" fillId="0" borderId="20" xfId="0" applyNumberFormat="1" applyFont="1" applyFill="1" applyBorder="1" applyAlignment="1" applyProtection="1">
      <alignment horizontal="right" vertical="center" wrapText="1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24" fillId="0" borderId="6" xfId="3" applyFont="1" applyBorder="1" applyAlignment="1" applyProtection="1">
      <alignment horizontal="left" vertical="center" wrapText="1"/>
    </xf>
    <xf numFmtId="0" fontId="25" fillId="0" borderId="4" xfId="0" applyFont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right" vertical="center" wrapText="1"/>
    </xf>
    <xf numFmtId="0" fontId="26" fillId="0" borderId="5" xfId="0" applyFont="1" applyBorder="1" applyAlignment="1" applyProtection="1">
      <alignment horizontal="right" vertical="center" wrapText="1"/>
    </xf>
    <xf numFmtId="0" fontId="26" fillId="0" borderId="4" xfId="0" applyFont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" fillId="0" borderId="7" xfId="3" applyBorder="1" applyAlignment="1">
      <alignment vertical="center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right" vertical="center" wrapText="1"/>
    </xf>
    <xf numFmtId="0" fontId="5" fillId="0" borderId="17" xfId="0" applyFont="1" applyBorder="1" applyAlignment="1" applyProtection="1">
      <alignment horizontal="right" vertical="center" wrapText="1"/>
    </xf>
    <xf numFmtId="3" fontId="21" fillId="0" borderId="3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3" xfId="4" applyFont="1" applyBorder="1" applyAlignment="1" applyProtection="1">
      <alignment vertical="center"/>
    </xf>
    <xf numFmtId="0" fontId="1" fillId="0" borderId="0" xfId="3" applyFont="1" applyAlignment="1">
      <alignment vertical="center"/>
    </xf>
    <xf numFmtId="0" fontId="1" fillId="0" borderId="0" xfId="3" applyFont="1" applyBorder="1" applyAlignment="1">
      <alignment vertical="center"/>
    </xf>
    <xf numFmtId="0" fontId="5" fillId="0" borderId="9" xfId="3" applyFont="1" applyBorder="1" applyAlignment="1">
      <alignment horizontal="center" vertical="center" wrapText="1"/>
    </xf>
    <xf numFmtId="3" fontId="8" fillId="0" borderId="7" xfId="7" applyNumberFormat="1" applyFont="1" applyFill="1" applyBorder="1" applyAlignment="1" applyProtection="1">
      <alignment horizontal="right" vertical="center" wrapText="1"/>
    </xf>
    <xf numFmtId="0" fontId="8" fillId="0" borderId="3" xfId="7" applyFont="1" applyFill="1" applyBorder="1" applyAlignment="1" applyProtection="1">
      <alignment horizontal="right" vertical="center" wrapText="1"/>
    </xf>
    <xf numFmtId="3" fontId="8" fillId="0" borderId="3" xfId="7" applyNumberFormat="1" applyFont="1" applyFill="1" applyBorder="1" applyAlignment="1" applyProtection="1">
      <alignment horizontal="right" vertical="center" wrapText="1"/>
    </xf>
    <xf numFmtId="38" fontId="5" fillId="0" borderId="7" xfId="8" applyFont="1" applyFill="1" applyBorder="1" applyAlignment="1">
      <alignment vertical="center" wrapText="1"/>
    </xf>
    <xf numFmtId="38" fontId="5" fillId="0" borderId="3" xfId="8" applyFont="1" applyFill="1" applyBorder="1" applyAlignment="1">
      <alignment vertical="center" wrapText="1"/>
    </xf>
    <xf numFmtId="38" fontId="5" fillId="0" borderId="7" xfId="8" applyFont="1" applyFill="1" applyBorder="1" applyAlignment="1">
      <alignment horizontal="right" vertical="center" wrapText="1"/>
    </xf>
    <xf numFmtId="38" fontId="5" fillId="0" borderId="3" xfId="8" applyFont="1" applyFill="1" applyBorder="1" applyAlignment="1">
      <alignment horizontal="right" vertical="center" wrapText="1"/>
    </xf>
    <xf numFmtId="38" fontId="5" fillId="0" borderId="24" xfId="8" applyFont="1" applyFill="1" applyBorder="1" applyAlignment="1">
      <alignment horizontal="right" vertical="center" wrapText="1"/>
    </xf>
    <xf numFmtId="0" fontId="1" fillId="0" borderId="3" xfId="3" applyFont="1" applyBorder="1" applyAlignment="1">
      <alignment vertical="center"/>
    </xf>
    <xf numFmtId="38" fontId="5" fillId="0" borderId="0" xfId="8" applyFont="1" applyFill="1" applyBorder="1" applyAlignment="1">
      <alignment vertical="center" wrapText="1"/>
    </xf>
    <xf numFmtId="0" fontId="1" fillId="0" borderId="0" xfId="4" applyFont="1" applyAlignment="1" applyProtection="1">
      <alignment vertical="center"/>
    </xf>
    <xf numFmtId="0" fontId="1" fillId="0" borderId="0" xfId="4" applyFont="1" applyBorder="1" applyAlignment="1" applyProtection="1">
      <alignment vertical="center"/>
    </xf>
    <xf numFmtId="0" fontId="1" fillId="0" borderId="1" xfId="4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38" fontId="8" fillId="0" borderId="0" xfId="6" applyFont="1" applyFill="1" applyBorder="1" applyAlignment="1">
      <alignment vertical="center"/>
    </xf>
    <xf numFmtId="38" fontId="8" fillId="0" borderId="3" xfId="6" applyFont="1" applyFill="1" applyBorder="1" applyAlignment="1">
      <alignment vertical="center"/>
    </xf>
    <xf numFmtId="38" fontId="8" fillId="0" borderId="7" xfId="6" applyFont="1" applyFill="1" applyBorder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0" xfId="5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" fontId="8" fillId="0" borderId="0" xfId="7" applyNumberFormat="1" applyFont="1" applyFill="1" applyBorder="1" applyAlignment="1" applyProtection="1">
      <alignment horizontal="right" vertical="center" wrapText="1"/>
    </xf>
    <xf numFmtId="0" fontId="8" fillId="0" borderId="0" xfId="7" applyFont="1" applyFill="1" applyBorder="1" applyAlignment="1" applyProtection="1">
      <alignment horizontal="right" vertical="center" wrapText="1"/>
    </xf>
    <xf numFmtId="176" fontId="21" fillId="0" borderId="0" xfId="3" applyNumberFormat="1" applyFont="1" applyFill="1" applyBorder="1" applyAlignment="1" applyProtection="1">
      <alignment horizontal="right" vertical="center" wrapText="1"/>
    </xf>
    <xf numFmtId="3" fontId="21" fillId="0" borderId="3" xfId="3" applyNumberFormat="1" applyFont="1" applyFill="1" applyBorder="1" applyAlignment="1" applyProtection="1">
      <alignment horizontal="right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0" borderId="7" xfId="3" applyFont="1" applyFill="1" applyBorder="1" applyAlignment="1" applyProtection="1">
      <alignment horizontal="left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distributed" vertical="center" wrapText="1"/>
    </xf>
    <xf numFmtId="0" fontId="8" fillId="0" borderId="11" xfId="3" applyFont="1" applyFill="1" applyBorder="1" applyAlignment="1">
      <alignment vertical="center" wrapText="1"/>
    </xf>
    <xf numFmtId="0" fontId="6" fillId="0" borderId="9" xfId="3" applyFont="1" applyBorder="1" applyAlignment="1" applyProtection="1">
      <alignment horizontal="center" vertical="center" wrapText="1"/>
    </xf>
    <xf numFmtId="0" fontId="6" fillId="0" borderId="28" xfId="3" applyFont="1" applyBorder="1" applyAlignment="1" applyProtection="1">
      <alignment horizontal="center" vertical="center" wrapText="1"/>
    </xf>
    <xf numFmtId="0" fontId="6" fillId="0" borderId="22" xfId="3" applyFont="1" applyBorder="1" applyAlignment="1" applyProtection="1">
      <alignment horizontal="center" vertical="center" wrapText="1"/>
    </xf>
    <xf numFmtId="3" fontId="6" fillId="0" borderId="7" xfId="7" applyNumberFormat="1" applyFont="1" applyFill="1" applyBorder="1" applyAlignment="1" applyProtection="1">
      <alignment horizontal="right" vertical="center" wrapText="1"/>
    </xf>
    <xf numFmtId="3" fontId="6" fillId="0" borderId="3" xfId="7" applyNumberFormat="1" applyFont="1" applyFill="1" applyBorder="1" applyAlignment="1" applyProtection="1">
      <alignment horizontal="right" vertical="center" wrapText="1"/>
    </xf>
    <xf numFmtId="0" fontId="6" fillId="0" borderId="2" xfId="7" applyFont="1" applyFill="1" applyBorder="1" applyAlignment="1" applyProtection="1">
      <alignment horizontal="center" vertical="center" shrinkToFit="1"/>
    </xf>
    <xf numFmtId="177" fontId="5" fillId="0" borderId="2" xfId="3" applyNumberFormat="1" applyFont="1" applyFill="1" applyBorder="1" applyAlignment="1">
      <alignment horizontal="center" vertical="center" wrapText="1"/>
    </xf>
    <xf numFmtId="38" fontId="5" fillId="0" borderId="20" xfId="8" applyFont="1" applyFill="1" applyBorder="1" applyAlignment="1">
      <alignment horizontal="right" vertical="center" wrapText="1"/>
    </xf>
    <xf numFmtId="38" fontId="5" fillId="0" borderId="0" xfId="8" applyFont="1" applyFill="1" applyBorder="1" applyAlignment="1">
      <alignment horizontal="right" vertical="center" wrapText="1"/>
    </xf>
    <xf numFmtId="0" fontId="1" fillId="0" borderId="3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3" fillId="0" borderId="7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distributed" vertical="center" wrapText="1"/>
    </xf>
    <xf numFmtId="0" fontId="3" fillId="0" borderId="3" xfId="3" applyFont="1" applyFill="1" applyBorder="1" applyAlignment="1" applyProtection="1">
      <alignment horizontal="right" vertical="center" wrapText="1"/>
    </xf>
    <xf numFmtId="0" fontId="3" fillId="0" borderId="13" xfId="3" applyFont="1" applyFill="1" applyBorder="1" applyAlignment="1" applyProtection="1">
      <alignment horizontal="right" vertical="center" wrapText="1"/>
    </xf>
    <xf numFmtId="0" fontId="5" fillId="0" borderId="14" xfId="3" applyFont="1" applyFill="1" applyBorder="1" applyAlignment="1" applyProtection="1">
      <alignment horizontal="distributed" vertical="center" wrapText="1"/>
    </xf>
    <xf numFmtId="0" fontId="3" fillId="0" borderId="15" xfId="3" applyFont="1" applyFill="1" applyBorder="1" applyAlignment="1" applyProtection="1">
      <alignment horizontal="right" vertical="center" wrapText="1"/>
    </xf>
    <xf numFmtId="0" fontId="3" fillId="0" borderId="6" xfId="3" applyFont="1" applyFill="1" applyBorder="1" applyAlignment="1" applyProtection="1">
      <alignment horizontal="right" vertical="center" wrapText="1"/>
    </xf>
    <xf numFmtId="0" fontId="5" fillId="0" borderId="5" xfId="3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horizontal="right" vertical="center" wrapText="1"/>
    </xf>
    <xf numFmtId="0" fontId="8" fillId="0" borderId="20" xfId="0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38" fontId="8" fillId="0" borderId="7" xfId="8" applyFont="1" applyFill="1" applyBorder="1" applyAlignment="1" applyProtection="1">
      <alignment horizontal="right" vertical="center" wrapText="1"/>
    </xf>
    <xf numFmtId="38" fontId="8" fillId="0" borderId="7" xfId="6" applyFont="1" applyFill="1" applyBorder="1" applyAlignment="1">
      <alignment horizontal="right" vertical="center"/>
    </xf>
    <xf numFmtId="38" fontId="8" fillId="0" borderId="0" xfId="6" applyFont="1" applyFill="1" applyBorder="1" applyAlignment="1">
      <alignment horizontal="right" vertical="center"/>
    </xf>
    <xf numFmtId="38" fontId="8" fillId="0" borderId="24" xfId="6" applyFont="1" applyFill="1" applyBorder="1" applyAlignment="1">
      <alignment horizontal="right" vertical="center"/>
    </xf>
    <xf numFmtId="38" fontId="8" fillId="0" borderId="3" xfId="6" applyFont="1" applyFill="1" applyBorder="1" applyAlignment="1">
      <alignment horizontal="right" vertical="center"/>
    </xf>
    <xf numFmtId="38" fontId="8" fillId="0" borderId="20" xfId="6" applyFont="1" applyFill="1" applyBorder="1" applyAlignment="1">
      <alignment vertical="center"/>
    </xf>
    <xf numFmtId="0" fontId="8" fillId="0" borderId="2" xfId="4" applyFont="1" applyFill="1" applyBorder="1" applyAlignment="1" applyProtection="1">
      <alignment horizontal="center" vertical="center" wrapText="1"/>
    </xf>
    <xf numFmtId="0" fontId="8" fillId="0" borderId="7" xfId="4" applyFont="1" applyFill="1" applyBorder="1" applyAlignment="1" applyProtection="1">
      <alignment horizontal="right" vertical="center" wrapText="1"/>
    </xf>
    <xf numFmtId="0" fontId="8" fillId="0" borderId="3" xfId="4" applyFont="1" applyFill="1" applyBorder="1" applyAlignment="1" applyProtection="1">
      <alignment horizontal="right" vertical="center" wrapText="1"/>
    </xf>
    <xf numFmtId="179" fontId="8" fillId="0" borderId="7" xfId="4" applyNumberFormat="1" applyFont="1" applyFill="1" applyBorder="1" applyAlignment="1" applyProtection="1">
      <alignment horizontal="right" vertical="center" wrapText="1"/>
    </xf>
    <xf numFmtId="179" fontId="8" fillId="0" borderId="0" xfId="4" applyNumberFormat="1" applyFont="1" applyFill="1" applyBorder="1" applyAlignment="1" applyProtection="1">
      <alignment horizontal="right" vertical="center" wrapText="1"/>
    </xf>
    <xf numFmtId="0" fontId="29" fillId="0" borderId="2" xfId="4" applyFont="1" applyFill="1" applyBorder="1" applyAlignment="1" applyProtection="1">
      <alignment horizontal="center" vertical="center" wrapText="1"/>
    </xf>
    <xf numFmtId="3" fontId="8" fillId="0" borderId="20" xfId="4" applyNumberFormat="1" applyFont="1" applyFill="1" applyBorder="1" applyAlignment="1" applyProtection="1">
      <alignment horizontal="right" vertical="center" wrapText="1"/>
    </xf>
    <xf numFmtId="3" fontId="5" fillId="0" borderId="7" xfId="4" applyNumberFormat="1" applyFont="1" applyBorder="1" applyAlignment="1" applyProtection="1">
      <alignment horizontal="right" vertical="center" wrapText="1"/>
    </xf>
    <xf numFmtId="3" fontId="5" fillId="0" borderId="20" xfId="4" applyNumberFormat="1" applyFont="1" applyBorder="1" applyAlignment="1" applyProtection="1">
      <alignment horizontal="right" vertical="center" wrapText="1"/>
    </xf>
    <xf numFmtId="3" fontId="5" fillId="0" borderId="0" xfId="4" applyNumberFormat="1" applyFont="1" applyBorder="1" applyAlignment="1" applyProtection="1">
      <alignment horizontal="right" vertical="center" wrapText="1"/>
    </xf>
    <xf numFmtId="3" fontId="5" fillId="0" borderId="3" xfId="4" applyNumberFormat="1" applyFont="1" applyBorder="1" applyAlignment="1" applyProtection="1">
      <alignment horizontal="right" vertical="center" wrapText="1"/>
    </xf>
    <xf numFmtId="176" fontId="8" fillId="0" borderId="0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>
      <alignment vertical="center"/>
    </xf>
    <xf numFmtId="0" fontId="1" fillId="0" borderId="0" xfId="3" applyFont="1" applyAlignment="1" applyProtection="1">
      <alignment vertical="center"/>
    </xf>
    <xf numFmtId="0" fontId="1" fillId="0" borderId="0" xfId="3" applyFont="1" applyBorder="1" applyAlignment="1" applyProtection="1">
      <alignment vertical="center"/>
    </xf>
    <xf numFmtId="0" fontId="1" fillId="0" borderId="3" xfId="3" applyFont="1" applyBorder="1" applyAlignment="1" applyProtection="1">
      <alignment vertical="center"/>
    </xf>
    <xf numFmtId="0" fontId="8" fillId="0" borderId="0" xfId="3" applyFont="1" applyBorder="1" applyAlignment="1" applyProtection="1">
      <alignment horizontal="right" vertical="center" wrapText="1"/>
    </xf>
    <xf numFmtId="0" fontId="8" fillId="0" borderId="3" xfId="3" applyFont="1" applyBorder="1" applyAlignment="1" applyProtection="1">
      <alignment horizontal="right" vertical="center" wrapText="1"/>
    </xf>
    <xf numFmtId="38" fontId="8" fillId="0" borderId="0" xfId="8" applyFont="1" applyBorder="1" applyAlignment="1" applyProtection="1">
      <alignment horizontal="right" vertical="center" wrapText="1"/>
    </xf>
    <xf numFmtId="0" fontId="8" fillId="0" borderId="0" xfId="7" applyFont="1" applyBorder="1" applyAlignment="1" applyProtection="1">
      <alignment horizontal="right" vertical="center" wrapText="1"/>
    </xf>
    <xf numFmtId="0" fontId="8" fillId="0" borderId="3" xfId="7" applyFont="1" applyBorder="1" applyAlignment="1" applyProtection="1">
      <alignment horizontal="right" vertical="center" wrapText="1"/>
    </xf>
    <xf numFmtId="176" fontId="8" fillId="0" borderId="7" xfId="7" applyNumberFormat="1" applyFont="1" applyBorder="1" applyAlignment="1" applyProtection="1">
      <alignment horizontal="right" vertical="center" wrapText="1"/>
    </xf>
    <xf numFmtId="3" fontId="8" fillId="0" borderId="3" xfId="7" applyNumberFormat="1" applyFont="1" applyBorder="1" applyAlignment="1" applyProtection="1">
      <alignment horizontal="right" vertical="center" wrapText="1"/>
    </xf>
    <xf numFmtId="0" fontId="1" fillId="0" borderId="4" xfId="3" applyFont="1" applyBorder="1" applyAlignment="1" applyProtection="1">
      <alignment vertical="center"/>
    </xf>
    <xf numFmtId="0" fontId="1" fillId="0" borderId="6" xfId="3" applyFont="1" applyBorder="1" applyAlignment="1" applyProtection="1">
      <alignment vertical="center"/>
    </xf>
    <xf numFmtId="0" fontId="1" fillId="0" borderId="1" xfId="3" applyFont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right" vertical="center" wrapText="1"/>
    </xf>
    <xf numFmtId="0" fontId="8" fillId="0" borderId="7" xfId="3" applyFont="1" applyBorder="1" applyAlignment="1" applyProtection="1">
      <alignment horizontal="right" vertical="center" wrapText="1"/>
    </xf>
    <xf numFmtId="0" fontId="1" fillId="0" borderId="5" xfId="4" applyFont="1" applyBorder="1" applyAlignment="1" applyProtection="1">
      <alignment vertical="center"/>
    </xf>
    <xf numFmtId="38" fontId="8" fillId="0" borderId="7" xfId="8" applyFont="1" applyFill="1" applyBorder="1" applyAlignment="1">
      <alignment vertical="center"/>
    </xf>
    <xf numFmtId="38" fontId="8" fillId="0" borderId="3" xfId="8" applyFont="1" applyFill="1" applyBorder="1" applyAlignment="1">
      <alignment vertical="center"/>
    </xf>
    <xf numFmtId="38" fontId="8" fillId="0" borderId="3" xfId="8" applyFont="1" applyFill="1" applyBorder="1" applyAlignment="1" applyProtection="1">
      <alignment horizontal="right" vertical="center" wrapText="1"/>
    </xf>
    <xf numFmtId="0" fontId="0" fillId="0" borderId="3" xfId="0" applyFont="1" applyFill="1" applyBorder="1" applyAlignment="1" applyProtection="1">
      <alignment vertical="center"/>
    </xf>
    <xf numFmtId="0" fontId="1" fillId="0" borderId="17" xfId="0" applyFont="1" applyBorder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9" xfId="3" applyBorder="1" applyAlignment="1">
      <alignment vertical="center"/>
    </xf>
    <xf numFmtId="0" fontId="1" fillId="0" borderId="0" xfId="5" applyFont="1" applyFill="1" applyAlignment="1" applyProtection="1">
      <alignment vertical="center"/>
    </xf>
    <xf numFmtId="3" fontId="1" fillId="0" borderId="0" xfId="5" applyNumberFormat="1" applyFont="1" applyAlignment="1" applyProtection="1">
      <alignment vertical="center"/>
    </xf>
    <xf numFmtId="0" fontId="1" fillId="0" borderId="0" xfId="5" applyFont="1" applyBorder="1" applyAlignment="1" applyProtection="1">
      <alignment vertical="center"/>
    </xf>
    <xf numFmtId="0" fontId="6" fillId="0" borderId="1" xfId="5" applyFont="1" applyFill="1" applyBorder="1" applyAlignment="1" applyProtection="1">
      <alignment vertical="center"/>
    </xf>
    <xf numFmtId="0" fontId="6" fillId="0" borderId="6" xfId="5" applyFont="1" applyFill="1" applyBorder="1" applyAlignment="1" applyProtection="1">
      <alignment horizontal="right" vertical="center" wrapText="1"/>
    </xf>
    <xf numFmtId="0" fontId="6" fillId="0" borderId="6" xfId="5" applyFont="1" applyFill="1" applyBorder="1" applyAlignment="1" applyProtection="1">
      <alignment vertical="center"/>
    </xf>
    <xf numFmtId="0" fontId="6" fillId="0" borderId="3" xfId="5" applyFont="1" applyFill="1" applyBorder="1" applyAlignment="1" applyProtection="1">
      <alignment vertical="center"/>
    </xf>
    <xf numFmtId="0" fontId="6" fillId="0" borderId="7" xfId="5" applyFont="1" applyFill="1" applyBorder="1" applyAlignment="1" applyProtection="1">
      <alignment horizontal="right" vertical="center" wrapText="1"/>
    </xf>
    <xf numFmtId="0" fontId="6" fillId="0" borderId="7" xfId="5" applyFont="1" applyFill="1" applyBorder="1" applyAlignment="1" applyProtection="1">
      <alignment vertical="center"/>
    </xf>
    <xf numFmtId="0" fontId="6" fillId="0" borderId="7" xfId="5" applyFont="1" applyFill="1" applyBorder="1" applyAlignment="1" applyProtection="1">
      <alignment horizontal="distributed" vertical="center" wrapText="1"/>
    </xf>
    <xf numFmtId="0" fontId="6" fillId="0" borderId="3" xfId="5" applyFont="1" applyFill="1" applyBorder="1" applyAlignment="1" applyProtection="1">
      <alignment horizontal="right" vertical="center" wrapText="1"/>
    </xf>
    <xf numFmtId="0" fontId="6" fillId="0" borderId="7" xfId="5" applyFont="1" applyFill="1" applyBorder="1" applyAlignment="1" applyProtection="1">
      <alignment horizontal="distributed" vertical="center" shrinkToFit="1"/>
    </xf>
    <xf numFmtId="0" fontId="6" fillId="0" borderId="1" xfId="5" applyFont="1" applyFill="1" applyBorder="1" applyAlignment="1" applyProtection="1">
      <alignment horizontal="right" vertical="center"/>
    </xf>
    <xf numFmtId="0" fontId="6" fillId="0" borderId="1" xfId="5" applyFont="1" applyFill="1" applyBorder="1" applyAlignment="1" applyProtection="1">
      <alignment horizontal="distributed" vertical="center" wrapText="1"/>
    </xf>
    <xf numFmtId="0" fontId="6" fillId="0" borderId="3" xfId="5" applyFont="1" applyFill="1" applyBorder="1" applyAlignment="1" applyProtection="1">
      <alignment horizontal="right" vertical="center"/>
    </xf>
    <xf numFmtId="0" fontId="6" fillId="0" borderId="3" xfId="5" applyFont="1" applyFill="1" applyBorder="1" applyAlignment="1" applyProtection="1">
      <alignment horizontal="distributed" vertical="center" wrapText="1"/>
    </xf>
    <xf numFmtId="0" fontId="6" fillId="0" borderId="17" xfId="5" applyFont="1" applyFill="1" applyBorder="1" applyAlignment="1" applyProtection="1">
      <alignment horizontal="distributed" vertical="center" wrapText="1"/>
    </xf>
    <xf numFmtId="0" fontId="6" fillId="0" borderId="8" xfId="5" applyFont="1" applyFill="1" applyBorder="1" applyAlignment="1" applyProtection="1">
      <alignment vertical="center"/>
    </xf>
    <xf numFmtId="3" fontId="1" fillId="0" borderId="0" xfId="5" applyNumberFormat="1" applyFont="1" applyBorder="1" applyAlignment="1" applyProtection="1">
      <alignment vertical="center"/>
    </xf>
    <xf numFmtId="38" fontId="27" fillId="0" borderId="15" xfId="9" applyFont="1" applyFill="1" applyBorder="1" applyAlignment="1" applyProtection="1">
      <alignment horizontal="right" vertical="center" wrapText="1"/>
    </xf>
    <xf numFmtId="0" fontId="27" fillId="0" borderId="13" xfId="5" applyFont="1" applyFill="1" applyBorder="1" applyAlignment="1" applyProtection="1">
      <alignment horizontal="distributed" vertical="center" wrapText="1"/>
    </xf>
    <xf numFmtId="0" fontId="27" fillId="0" borderId="14" xfId="5" applyFont="1" applyFill="1" applyBorder="1" applyAlignment="1" applyProtection="1">
      <alignment horizontal="center" vertical="center" wrapText="1"/>
    </xf>
    <xf numFmtId="0" fontId="6" fillId="0" borderId="13" xfId="5" applyFont="1" applyFill="1" applyBorder="1" applyAlignment="1" applyProtection="1">
      <alignment vertical="center"/>
    </xf>
    <xf numFmtId="38" fontId="27" fillId="0" borderId="3" xfId="8" applyFont="1" applyFill="1" applyBorder="1" applyAlignment="1" applyProtection="1">
      <alignment horizontal="right" vertical="center" wrapText="1"/>
    </xf>
    <xf numFmtId="0" fontId="27" fillId="0" borderId="7" xfId="5" applyFont="1" applyFill="1" applyBorder="1" applyAlignment="1" applyProtection="1">
      <alignment horizontal="right" vertical="center" wrapText="1"/>
    </xf>
    <xf numFmtId="0" fontId="27" fillId="0" borderId="0" xfId="5" applyFont="1" applyFill="1" applyBorder="1" applyAlignment="1" applyProtection="1">
      <alignment horizontal="center" vertical="center" wrapText="1"/>
    </xf>
    <xf numFmtId="0" fontId="27" fillId="0" borderId="7" xfId="5" applyFont="1" applyFill="1" applyBorder="1" applyAlignment="1" applyProtection="1">
      <alignment horizontal="right" vertical="center" wrapText="1" shrinkToFit="1"/>
    </xf>
    <xf numFmtId="0" fontId="27" fillId="0" borderId="7" xfId="5" applyFont="1" applyFill="1" applyBorder="1" applyAlignment="1" applyProtection="1">
      <alignment horizontal="distributed" vertical="center" wrapText="1"/>
    </xf>
    <xf numFmtId="3" fontId="6" fillId="0" borderId="3" xfId="5" applyNumberFormat="1" applyFont="1" applyFill="1" applyBorder="1" applyAlignment="1" applyProtection="1">
      <alignment horizontal="right" vertical="center" wrapText="1"/>
    </xf>
    <xf numFmtId="0" fontId="6" fillId="0" borderId="3" xfId="5" applyFont="1" applyFill="1" applyBorder="1" applyAlignment="1" applyProtection="1">
      <alignment horizontal="right" vertical="top" wrapText="1"/>
    </xf>
    <xf numFmtId="0" fontId="6" fillId="0" borderId="7" xfId="5" applyFont="1" applyFill="1" applyBorder="1" applyAlignment="1" applyProtection="1">
      <alignment horizontal="right" vertical="top" wrapText="1"/>
    </xf>
    <xf numFmtId="0" fontId="6" fillId="0" borderId="7" xfId="5" applyFont="1" applyFill="1" applyBorder="1" applyAlignment="1" applyProtection="1">
      <alignment horizontal="distributed" vertical="top" wrapText="1"/>
    </xf>
    <xf numFmtId="0" fontId="6" fillId="0" borderId="7" xfId="5" applyFont="1" applyFill="1" applyBorder="1" applyAlignment="1" applyProtection="1">
      <alignment horizontal="distributed" wrapText="1"/>
    </xf>
    <xf numFmtId="0" fontId="6" fillId="0" borderId="8" xfId="5" applyFont="1" applyFill="1" applyBorder="1" applyAlignment="1" applyProtection="1">
      <alignment horizontal="right" vertical="center" wrapText="1"/>
    </xf>
    <xf numFmtId="0" fontId="30" fillId="0" borderId="8" xfId="5" applyFont="1" applyFill="1" applyBorder="1" applyAlignment="1" applyProtection="1">
      <alignment horizontal="justify" vertical="center" wrapText="1"/>
    </xf>
    <xf numFmtId="0" fontId="30" fillId="0" borderId="0" xfId="5" applyFont="1" applyFill="1" applyBorder="1" applyAlignment="1" applyProtection="1">
      <alignment horizontal="justify" vertical="center" wrapText="1"/>
    </xf>
    <xf numFmtId="0" fontId="0" fillId="0" borderId="8" xfId="0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2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distributed" vertical="center" wrapText="1"/>
    </xf>
    <xf numFmtId="0" fontId="6" fillId="0" borderId="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horizontal="distributed" vertical="center" wrapText="1"/>
    </xf>
    <xf numFmtId="0" fontId="8" fillId="0" borderId="5" xfId="0" applyFont="1" applyFill="1" applyBorder="1" applyAlignment="1" applyProtection="1">
      <alignment horizontal="distributed" vertical="center" wrapText="1"/>
    </xf>
    <xf numFmtId="0" fontId="6" fillId="0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vertical="center"/>
    </xf>
    <xf numFmtId="38" fontId="8" fillId="0" borderId="7" xfId="8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8" fontId="8" fillId="0" borderId="6" xfId="8" applyFont="1" applyBorder="1" applyAlignment="1">
      <alignment horizontal="right" vertical="center"/>
    </xf>
    <xf numFmtId="38" fontId="8" fillId="0" borderId="5" xfId="8" applyFont="1" applyBorder="1" applyAlignment="1">
      <alignment horizontal="right" vertical="center"/>
    </xf>
    <xf numFmtId="38" fontId="8" fillId="0" borderId="25" xfId="8" applyFont="1" applyBorder="1" applyAlignment="1">
      <alignment horizontal="right" vertical="center"/>
    </xf>
    <xf numFmtId="38" fontId="8" fillId="0" borderId="1" xfId="8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76" fontId="6" fillId="0" borderId="3" xfId="7" applyNumberFormat="1" applyFont="1" applyFill="1" applyBorder="1" applyAlignment="1" applyProtection="1">
      <alignment horizontal="right" vertical="center" wrapText="1"/>
    </xf>
    <xf numFmtId="176" fontId="6" fillId="0" borderId="2" xfId="3" applyNumberFormat="1" applyFont="1" applyFill="1" applyBorder="1" applyAlignment="1" applyProtection="1">
      <alignment horizontal="right" vertical="center" wrapText="1"/>
    </xf>
    <xf numFmtId="176" fontId="6" fillId="0" borderId="2" xfId="7" applyNumberFormat="1" applyFont="1" applyFill="1" applyBorder="1" applyAlignment="1" applyProtection="1">
      <alignment horizontal="right" vertical="center" wrapText="1"/>
    </xf>
    <xf numFmtId="176" fontId="6" fillId="0" borderId="20" xfId="7" applyNumberFormat="1" applyFont="1" applyFill="1" applyBorder="1" applyAlignment="1" applyProtection="1">
      <alignment horizontal="right" vertical="center" wrapText="1"/>
    </xf>
    <xf numFmtId="176" fontId="6" fillId="0" borderId="23" xfId="3" applyNumberFormat="1" applyFont="1" applyFill="1" applyBorder="1" applyAlignment="1" applyProtection="1">
      <alignment horizontal="right" vertical="center" wrapText="1"/>
    </xf>
    <xf numFmtId="38" fontId="8" fillId="0" borderId="6" xfId="8" applyFont="1" applyFill="1" applyBorder="1" applyAlignment="1">
      <alignment vertical="center"/>
    </xf>
    <xf numFmtId="0" fontId="0" fillId="0" borderId="0" xfId="3" applyFont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7" xfId="5" applyNumberFormat="1" applyFont="1" applyFill="1" applyBorder="1" applyAlignment="1" applyProtection="1">
      <alignment horizontal="right" vertical="center" wrapText="1"/>
    </xf>
    <xf numFmtId="0" fontId="27" fillId="0" borderId="3" xfId="5" applyNumberFormat="1" applyFont="1" applyFill="1" applyBorder="1" applyAlignment="1" applyProtection="1">
      <alignment horizontal="right" vertical="center" wrapText="1"/>
    </xf>
    <xf numFmtId="0" fontId="27" fillId="0" borderId="7" xfId="8" applyNumberFormat="1" applyFont="1" applyFill="1" applyBorder="1" applyAlignment="1" applyProtection="1">
      <alignment horizontal="right" vertical="center" wrapText="1"/>
    </xf>
    <xf numFmtId="0" fontId="27" fillId="0" borderId="3" xfId="8" applyNumberFormat="1" applyFont="1" applyFill="1" applyBorder="1" applyAlignment="1" applyProtection="1">
      <alignment horizontal="right" vertical="center" wrapText="1"/>
    </xf>
    <xf numFmtId="49" fontId="27" fillId="0" borderId="3" xfId="8" applyNumberFormat="1" applyFont="1" applyFill="1" applyBorder="1" applyAlignment="1" applyProtection="1">
      <alignment horizontal="right" vertical="center" wrapText="1"/>
    </xf>
    <xf numFmtId="0" fontId="27" fillId="0" borderId="13" xfId="9" applyNumberFormat="1" applyFont="1" applyFill="1" applyBorder="1" applyAlignment="1" applyProtection="1">
      <alignment horizontal="right" vertical="center" wrapText="1"/>
    </xf>
    <xf numFmtId="0" fontId="27" fillId="0" borderId="15" xfId="9" applyNumberFormat="1" applyFont="1" applyFill="1" applyBorder="1" applyAlignment="1" applyProtection="1">
      <alignment horizontal="right" vertical="center" wrapText="1"/>
    </xf>
    <xf numFmtId="38" fontId="27" fillId="0" borderId="7" xfId="14" applyFont="1" applyFill="1" applyBorder="1" applyAlignment="1" applyProtection="1">
      <alignment horizontal="right" vertical="center" wrapText="1"/>
    </xf>
    <xf numFmtId="38" fontId="27" fillId="0" borderId="13" xfId="14" applyFont="1" applyFill="1" applyBorder="1" applyAlignment="1" applyProtection="1">
      <alignment horizontal="right" vertical="center" wrapText="1"/>
    </xf>
    <xf numFmtId="38" fontId="27" fillId="0" borderId="15" xfId="14" applyFont="1" applyFill="1" applyBorder="1" applyAlignment="1" applyProtection="1">
      <alignment horizontal="right" vertical="center" wrapText="1"/>
    </xf>
    <xf numFmtId="0" fontId="6" fillId="0" borderId="3" xfId="5" applyNumberFormat="1" applyFont="1" applyFill="1" applyBorder="1" applyAlignment="1" applyProtection="1">
      <alignment horizontal="right" vertical="center" wrapText="1"/>
    </xf>
    <xf numFmtId="0" fontId="6" fillId="0" borderId="7" xfId="8" applyNumberFormat="1" applyFont="1" applyFill="1" applyBorder="1" applyAlignment="1" applyProtection="1">
      <alignment horizontal="right" vertical="center" wrapText="1"/>
    </xf>
    <xf numFmtId="0" fontId="6" fillId="0" borderId="3" xfId="8" applyNumberFormat="1" applyFont="1" applyFill="1" applyBorder="1" applyAlignment="1" applyProtection="1">
      <alignment horizontal="right" vertical="center" wrapText="1"/>
    </xf>
    <xf numFmtId="38" fontId="6" fillId="0" borderId="7" xfId="14" applyFont="1" applyFill="1" applyBorder="1" applyAlignment="1" applyProtection="1">
      <alignment horizontal="right" vertical="center" wrapText="1"/>
    </xf>
    <xf numFmtId="0" fontId="27" fillId="0" borderId="7" xfId="5" applyFont="1" applyFill="1" applyBorder="1" applyAlignment="1" applyProtection="1">
      <alignment horizontal="distributed" wrapText="1"/>
    </xf>
    <xf numFmtId="0" fontId="27" fillId="0" borderId="7" xfId="8" applyNumberFormat="1" applyFont="1" applyFill="1" applyBorder="1" applyAlignment="1" applyProtection="1">
      <alignment horizontal="right" wrapText="1"/>
    </xf>
    <xf numFmtId="0" fontId="27" fillId="0" borderId="3" xfId="8" applyNumberFormat="1" applyFont="1" applyFill="1" applyBorder="1" applyAlignment="1" applyProtection="1">
      <alignment horizontal="right" wrapText="1"/>
    </xf>
    <xf numFmtId="38" fontId="27" fillId="0" borderId="7" xfId="14" applyFont="1" applyFill="1" applyBorder="1" applyAlignment="1" applyProtection="1">
      <alignment horizontal="right" wrapText="1"/>
    </xf>
    <xf numFmtId="0" fontId="6" fillId="0" borderId="3" xfId="5" applyNumberFormat="1" applyFont="1" applyFill="1" applyBorder="1" applyAlignment="1" applyProtection="1">
      <alignment horizontal="right" wrapText="1"/>
    </xf>
    <xf numFmtId="0" fontId="6" fillId="0" borderId="7" xfId="8" applyNumberFormat="1" applyFont="1" applyFill="1" applyBorder="1" applyAlignment="1" applyProtection="1">
      <alignment horizontal="right" wrapText="1"/>
    </xf>
    <xf numFmtId="0" fontId="6" fillId="0" borderId="3" xfId="8" applyNumberFormat="1" applyFont="1" applyFill="1" applyBorder="1" applyAlignment="1" applyProtection="1">
      <alignment horizontal="right" wrapText="1"/>
    </xf>
    <xf numFmtId="38" fontId="6" fillId="0" borderId="7" xfId="14" applyFont="1" applyFill="1" applyBorder="1" applyAlignment="1" applyProtection="1">
      <alignment horizontal="right" wrapText="1"/>
    </xf>
    <xf numFmtId="0" fontId="0" fillId="0" borderId="0" xfId="0" applyBorder="1" applyAlignment="1">
      <alignment horizontal="left" vertical="center"/>
    </xf>
    <xf numFmtId="0" fontId="14" fillId="0" borderId="12" xfId="7" applyFont="1" applyFill="1" applyBorder="1" applyAlignment="1">
      <alignment horizontal="distributed" vertical="center" wrapText="1"/>
    </xf>
    <xf numFmtId="0" fontId="14" fillId="0" borderId="10" xfId="7" applyFont="1" applyFill="1" applyBorder="1" applyAlignment="1">
      <alignment horizontal="right" vertical="center" wrapText="1"/>
    </xf>
    <xf numFmtId="0" fontId="14" fillId="0" borderId="12" xfId="7" applyFont="1" applyFill="1" applyBorder="1" applyAlignment="1">
      <alignment horizontal="right" vertical="center" wrapText="1"/>
    </xf>
    <xf numFmtId="0" fontId="14" fillId="0" borderId="9" xfId="7" applyFont="1" applyFill="1" applyBorder="1" applyAlignment="1">
      <alignment horizontal="justify" vertical="center" wrapText="1"/>
    </xf>
    <xf numFmtId="0" fontId="8" fillId="2" borderId="0" xfId="4" applyFont="1" applyFill="1" applyBorder="1" applyAlignment="1" applyProtection="1">
      <alignment horizontal="right" vertical="center" wrapText="1"/>
    </xf>
    <xf numFmtId="0" fontId="5" fillId="0" borderId="2" xfId="4" applyFont="1" applyBorder="1" applyAlignment="1" applyProtection="1">
      <alignment horizontal="center" vertical="center" wrapText="1"/>
    </xf>
    <xf numFmtId="3" fontId="27" fillId="0" borderId="7" xfId="8" applyNumberFormat="1" applyFont="1" applyFill="1" applyBorder="1" applyAlignment="1" applyProtection="1">
      <alignment horizontal="right" wrapText="1"/>
    </xf>
    <xf numFmtId="3" fontId="27" fillId="0" borderId="7" xfId="8" applyNumberFormat="1" applyFont="1" applyFill="1" applyBorder="1" applyAlignment="1" applyProtection="1">
      <alignment horizontal="right" vertical="center" wrapText="1"/>
    </xf>
    <xf numFmtId="38" fontId="27" fillId="0" borderId="13" xfId="14" applyFont="1" applyFill="1" applyBorder="1" applyAlignment="1" applyProtection="1">
      <alignment horizontal="right" vertical="center"/>
    </xf>
    <xf numFmtId="3" fontId="27" fillId="0" borderId="13" xfId="9" applyNumberFormat="1" applyFont="1" applyFill="1" applyBorder="1" applyAlignment="1" applyProtection="1">
      <alignment horizontal="right" vertical="center" wrapText="1"/>
    </xf>
    <xf numFmtId="0" fontId="6" fillId="0" borderId="0" xfId="5" applyNumberFormat="1" applyFont="1" applyFill="1" applyBorder="1" applyAlignment="1" applyProtection="1">
      <alignment horizontal="right" vertical="center" wrapText="1"/>
    </xf>
    <xf numFmtId="0" fontId="8" fillId="0" borderId="12" xfId="3" applyFont="1" applyFill="1" applyBorder="1" applyAlignment="1">
      <alignment vertical="center" wrapText="1"/>
    </xf>
    <xf numFmtId="38" fontId="6" fillId="0" borderId="7" xfId="14" applyFont="1" applyFill="1" applyBorder="1" applyAlignment="1" applyProtection="1">
      <alignment horizontal="right" vertical="top" wrapText="1"/>
    </xf>
    <xf numFmtId="38" fontId="6" fillId="0" borderId="3" xfId="14" applyFont="1" applyFill="1" applyBorder="1" applyAlignment="1" applyProtection="1">
      <alignment horizontal="right" vertical="top" wrapText="1"/>
    </xf>
    <xf numFmtId="38" fontId="8" fillId="0" borderId="7" xfId="14" applyFont="1" applyFill="1" applyBorder="1" applyAlignment="1" applyProtection="1">
      <alignment horizontal="right" vertical="center" wrapText="1"/>
    </xf>
    <xf numFmtId="38" fontId="19" fillId="0" borderId="0" xfId="14" applyFont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3" fontId="8" fillId="0" borderId="1" xfId="4" applyNumberFormat="1" applyFont="1" applyBorder="1" applyAlignment="1" applyProtection="1">
      <alignment horizontal="right" vertical="center" wrapText="1"/>
    </xf>
    <xf numFmtId="3" fontId="8" fillId="0" borderId="6" xfId="4" applyNumberFormat="1" applyFont="1" applyBorder="1" applyAlignment="1" applyProtection="1">
      <alignment horizontal="right" vertical="center" wrapText="1"/>
    </xf>
    <xf numFmtId="0" fontId="33" fillId="0" borderId="20" xfId="0" applyFont="1" applyFill="1" applyBorder="1" applyAlignment="1" applyProtection="1">
      <alignment horizontal="right" vertical="center" wrapText="1"/>
    </xf>
    <xf numFmtId="0" fontId="34" fillId="0" borderId="0" xfId="2" applyFont="1" applyAlignment="1" applyProtection="1">
      <alignment vertical="center"/>
    </xf>
    <xf numFmtId="0" fontId="34" fillId="0" borderId="0" xfId="2" applyFont="1" applyFill="1" applyAlignment="1" applyProtection="1">
      <alignment vertical="center"/>
    </xf>
    <xf numFmtId="0" fontId="34" fillId="0" borderId="0" xfId="2" applyFont="1" applyFill="1" applyBorder="1" applyAlignment="1" applyProtection="1">
      <alignment vertical="center"/>
    </xf>
    <xf numFmtId="0" fontId="5" fillId="0" borderId="0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distributed" vertical="center" wrapText="1"/>
    </xf>
    <xf numFmtId="0" fontId="35" fillId="0" borderId="0" xfId="7" applyFont="1" applyFill="1" applyBorder="1" applyAlignment="1">
      <alignment horizontal="distributed" vertical="center" wrapText="1"/>
    </xf>
    <xf numFmtId="0" fontId="35" fillId="0" borderId="0" xfId="7" applyFont="1" applyFill="1" applyBorder="1" applyAlignment="1">
      <alignment horizontal="right" vertical="center" wrapText="1"/>
    </xf>
    <xf numFmtId="0" fontId="35" fillId="0" borderId="0" xfId="3" applyFont="1" applyBorder="1" applyAlignment="1">
      <alignment horizontal="left" vertical="center"/>
    </xf>
    <xf numFmtId="0" fontId="36" fillId="0" borderId="7" xfId="3" applyFont="1" applyFill="1" applyBorder="1" applyAlignment="1" applyProtection="1">
      <alignment horizontal="right" vertical="center" wrapText="1"/>
    </xf>
    <xf numFmtId="0" fontId="19" fillId="0" borderId="0" xfId="3" applyFont="1" applyFill="1" applyBorder="1" applyAlignment="1" applyProtection="1">
      <alignment horizontal="distributed" vertical="center"/>
    </xf>
    <xf numFmtId="0" fontId="8" fillId="0" borderId="0" xfId="3" applyFont="1" applyFill="1" applyBorder="1" applyAlignment="1" applyProtection="1">
      <alignment horizontal="distributed" vertical="center"/>
    </xf>
    <xf numFmtId="0" fontId="37" fillId="0" borderId="0" xfId="3" applyFont="1" applyBorder="1" applyAlignment="1">
      <alignment vertical="center"/>
    </xf>
    <xf numFmtId="0" fontId="8" fillId="0" borderId="9" xfId="3" applyFont="1" applyBorder="1" applyAlignment="1">
      <alignment horizontal="center" vertical="center" wrapText="1"/>
    </xf>
    <xf numFmtId="3" fontId="8" fillId="0" borderId="24" xfId="0" applyNumberFormat="1" applyFont="1" applyFill="1" applyBorder="1" applyAlignment="1" applyProtection="1">
      <alignment horizontal="right" vertical="center" wrapText="1"/>
    </xf>
    <xf numFmtId="0" fontId="5" fillId="0" borderId="9" xfId="3" applyFont="1" applyFill="1" applyBorder="1" applyAlignment="1">
      <alignment horizontal="center" vertical="center" wrapText="1"/>
    </xf>
    <xf numFmtId="3" fontId="8" fillId="0" borderId="0" xfId="7" applyNumberFormat="1" applyFont="1" applyBorder="1" applyAlignment="1" applyProtection="1">
      <alignment horizontal="right" vertical="center" wrapText="1"/>
    </xf>
    <xf numFmtId="0" fontId="8" fillId="0" borderId="9" xfId="3" applyFont="1" applyBorder="1" applyAlignment="1">
      <alignment horizontal="center" vertical="center"/>
    </xf>
    <xf numFmtId="0" fontId="8" fillId="0" borderId="6" xfId="3" applyFont="1" applyFill="1" applyBorder="1" applyAlignment="1">
      <alignment horizontal="right" vertical="center" wrapText="1"/>
    </xf>
    <xf numFmtId="0" fontId="8" fillId="0" borderId="1" xfId="3" applyFont="1" applyFill="1" applyBorder="1" applyAlignment="1">
      <alignment horizontal="justify" vertical="center" wrapText="1"/>
    </xf>
    <xf numFmtId="0" fontId="8" fillId="0" borderId="19" xfId="3" applyFont="1" applyFill="1" applyBorder="1" applyAlignment="1">
      <alignment vertical="center" wrapText="1"/>
    </xf>
    <xf numFmtId="0" fontId="8" fillId="0" borderId="12" xfId="3" applyFont="1" applyFill="1" applyBorder="1" applyAlignment="1">
      <alignment vertical="center"/>
    </xf>
    <xf numFmtId="0" fontId="8" fillId="0" borderId="11" xfId="3" applyFont="1" applyFill="1" applyBorder="1" applyAlignment="1">
      <alignment vertical="center"/>
    </xf>
    <xf numFmtId="0" fontId="8" fillId="0" borderId="11" xfId="3" applyFont="1" applyFill="1" applyBorder="1" applyAlignment="1">
      <alignment horizontal="distributed" vertical="center"/>
    </xf>
    <xf numFmtId="0" fontId="8" fillId="0" borderId="11" xfId="7" applyFont="1" applyFill="1" applyBorder="1" applyAlignment="1">
      <alignment horizontal="distributed" vertical="center"/>
    </xf>
    <xf numFmtId="0" fontId="8" fillId="0" borderId="10" xfId="2" applyFont="1" applyBorder="1" applyAlignment="1" applyProtection="1">
      <alignment horizontal="center" vertical="center" wrapText="1"/>
    </xf>
    <xf numFmtId="0" fontId="8" fillId="0" borderId="9" xfId="2" applyFont="1" applyBorder="1" applyAlignment="1" applyProtection="1">
      <alignment horizontal="center" vertical="center" wrapText="1"/>
    </xf>
    <xf numFmtId="0" fontId="8" fillId="0" borderId="12" xfId="2" applyFont="1" applyBorder="1" applyAlignment="1" applyProtection="1">
      <alignment horizontal="center" vertical="center" wrapText="1"/>
    </xf>
    <xf numFmtId="0" fontId="8" fillId="0" borderId="19" xfId="4" applyFont="1" applyBorder="1" applyAlignment="1" applyProtection="1">
      <alignment horizontal="right" vertical="center" wrapText="1"/>
    </xf>
    <xf numFmtId="3" fontId="8" fillId="0" borderId="3" xfId="4" applyNumberFormat="1" applyFont="1" applyFill="1" applyBorder="1" applyAlignment="1" applyProtection="1">
      <alignment horizontal="right" vertical="center" wrapText="1"/>
    </xf>
    <xf numFmtId="3" fontId="8" fillId="0" borderId="5" xfId="4" applyNumberFormat="1" applyFont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justify" vertical="center" wrapText="1"/>
    </xf>
    <xf numFmtId="0" fontId="20" fillId="0" borderId="0" xfId="0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vertical="center"/>
    </xf>
    <xf numFmtId="38" fontId="6" fillId="0" borderId="7" xfId="6" applyFont="1" applyFill="1" applyBorder="1" applyAlignment="1" applyProtection="1">
      <alignment horizontal="right" vertical="center" wrapText="1" shrinkToFit="1"/>
    </xf>
    <xf numFmtId="38" fontId="6" fillId="0" borderId="0" xfId="6" applyFont="1" applyFill="1" applyBorder="1" applyAlignment="1" applyProtection="1">
      <alignment horizontal="right" vertical="center" wrapText="1" shrinkToFit="1"/>
    </xf>
    <xf numFmtId="38" fontId="6" fillId="0" borderId="3" xfId="6" applyFont="1" applyFill="1" applyBorder="1" applyAlignment="1" applyProtection="1">
      <alignment horizontal="right" vertical="center" wrapText="1" shrinkToFit="1"/>
    </xf>
    <xf numFmtId="0" fontId="13" fillId="0" borderId="0" xfId="0" applyFont="1" applyBorder="1" applyAlignment="1" applyProtection="1">
      <alignment vertical="top"/>
    </xf>
    <xf numFmtId="0" fontId="13" fillId="0" borderId="3" xfId="0" applyFont="1" applyBorder="1" applyAlignment="1" applyProtection="1">
      <alignment vertical="top"/>
    </xf>
    <xf numFmtId="0" fontId="13" fillId="0" borderId="0" xfId="0" applyFont="1" applyBorder="1" applyAlignment="1" applyProtection="1">
      <alignment horizontal="right" vertical="top" wrapText="1"/>
    </xf>
    <xf numFmtId="0" fontId="10" fillId="0" borderId="6" xfId="0" applyFont="1" applyBorder="1" applyAlignment="1" applyProtection="1">
      <alignment horizontal="justify" vertical="center" wrapText="1"/>
    </xf>
    <xf numFmtId="38" fontId="6" fillId="0" borderId="3" xfId="14" applyFont="1" applyFill="1" applyBorder="1" applyAlignment="1" applyProtection="1">
      <alignment horizontal="right" vertical="center" wrapText="1"/>
    </xf>
    <xf numFmtId="38" fontId="6" fillId="0" borderId="3" xfId="6" applyFont="1" applyFill="1" applyBorder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shrinkToFit="1"/>
    </xf>
    <xf numFmtId="38" fontId="8" fillId="0" borderId="0" xfId="14" applyFont="1" applyBorder="1" applyAlignment="1" applyProtection="1">
      <alignment horizontal="right" vertical="center" wrapText="1"/>
    </xf>
    <xf numFmtId="38" fontId="32" fillId="0" borderId="0" xfId="6" applyFont="1" applyFill="1" applyBorder="1" applyAlignment="1" applyProtection="1">
      <alignment horizontal="right" vertical="center" wrapText="1" shrinkToFit="1"/>
    </xf>
    <xf numFmtId="38" fontId="8" fillId="0" borderId="0" xfId="6" applyFont="1" applyFill="1" applyBorder="1" applyAlignment="1" applyProtection="1">
      <alignment horizontal="right" vertical="center" wrapText="1" shrinkToFit="1"/>
    </xf>
    <xf numFmtId="0" fontId="8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top"/>
    </xf>
    <xf numFmtId="0" fontId="13" fillId="0" borderId="7" xfId="0" applyFont="1" applyBorder="1" applyAlignment="1" applyProtection="1">
      <alignment vertical="top"/>
    </xf>
    <xf numFmtId="0" fontId="13" fillId="0" borderId="7" xfId="0" applyFont="1" applyBorder="1" applyAlignment="1" applyProtection="1">
      <alignment horizontal="justify" vertical="top" wrapText="1"/>
    </xf>
    <xf numFmtId="38" fontId="8" fillId="0" borderId="0" xfId="8" applyFont="1" applyFill="1" applyBorder="1" applyAlignment="1">
      <alignment vertical="center"/>
    </xf>
    <xf numFmtId="0" fontId="3" fillId="0" borderId="0" xfId="4" applyFont="1" applyBorder="1" applyAlignment="1" applyProtection="1">
      <alignment horizontal="justify" vertical="center" wrapText="1"/>
    </xf>
    <xf numFmtId="0" fontId="8" fillId="0" borderId="17" xfId="4" applyFont="1" applyBorder="1" applyAlignment="1" applyProtection="1">
      <alignment horizontal="right" vertical="center" wrapText="1"/>
    </xf>
    <xf numFmtId="0" fontId="0" fillId="0" borderId="0" xfId="4" applyFont="1" applyBorder="1" applyAlignment="1" applyProtection="1">
      <alignment vertical="center"/>
    </xf>
    <xf numFmtId="0" fontId="0" fillId="0" borderId="5" xfId="4" applyFont="1" applyBorder="1" applyAlignment="1" applyProtection="1">
      <alignment vertical="center"/>
    </xf>
    <xf numFmtId="0" fontId="10" fillId="0" borderId="8" xfId="4" applyFont="1" applyBorder="1" applyAlignment="1" applyProtection="1">
      <alignment horizontal="right" vertical="center" wrapText="1"/>
    </xf>
    <xf numFmtId="0" fontId="10" fillId="0" borderId="3" xfId="4" applyFont="1" applyBorder="1" applyAlignment="1" applyProtection="1">
      <alignment horizontal="right" vertical="center" wrapText="1"/>
    </xf>
    <xf numFmtId="0" fontId="10" fillId="0" borderId="7" xfId="4" applyFont="1" applyBorder="1" applyAlignment="1" applyProtection="1">
      <alignment horizontal="right" vertical="center" wrapText="1"/>
    </xf>
    <xf numFmtId="0" fontId="8" fillId="0" borderId="3" xfId="4" applyFont="1" applyBorder="1" applyAlignment="1" applyProtection="1">
      <alignment vertical="center"/>
    </xf>
    <xf numFmtId="0" fontId="8" fillId="0" borderId="1" xfId="4" applyFont="1" applyBorder="1" applyAlignment="1" applyProtection="1">
      <alignment vertical="center"/>
    </xf>
    <xf numFmtId="0" fontId="8" fillId="0" borderId="6" xfId="4" applyFont="1" applyFill="1" applyBorder="1" applyAlignment="1" applyProtection="1">
      <alignment horizontal="right" vertical="center" wrapText="1"/>
    </xf>
    <xf numFmtId="3" fontId="8" fillId="0" borderId="1" xfId="4" applyNumberFormat="1" applyFont="1" applyFill="1" applyBorder="1" applyAlignment="1" applyProtection="1">
      <alignment horizontal="right" vertical="center" wrapText="1"/>
    </xf>
    <xf numFmtId="0" fontId="8" fillId="0" borderId="1" xfId="4" applyFont="1" applyFill="1" applyBorder="1" applyAlignment="1" applyProtection="1">
      <alignment horizontal="right" vertical="center" wrapText="1"/>
    </xf>
    <xf numFmtId="38" fontId="8" fillId="0" borderId="5" xfId="8" applyFont="1" applyFill="1" applyBorder="1" applyAlignment="1">
      <alignment vertical="center"/>
    </xf>
    <xf numFmtId="38" fontId="8" fillId="0" borderId="1" xfId="8" applyFont="1" applyFill="1" applyBorder="1" applyAlignment="1">
      <alignment vertical="center"/>
    </xf>
    <xf numFmtId="38" fontId="8" fillId="0" borderId="1" xfId="8" applyFont="1" applyFill="1" applyBorder="1" applyAlignment="1" applyProtection="1">
      <alignment horizontal="right" vertical="center" wrapText="1"/>
    </xf>
    <xf numFmtId="0" fontId="0" fillId="0" borderId="0" xfId="2" applyFont="1" applyBorder="1" applyAlignment="1" applyProtection="1">
      <alignment vertical="center"/>
    </xf>
    <xf numFmtId="0" fontId="38" fillId="0" borderId="2" xfId="7" applyFont="1" applyFill="1" applyBorder="1" applyAlignment="1" applyProtection="1">
      <alignment horizontal="center" vertical="center" shrinkToFit="1"/>
    </xf>
    <xf numFmtId="3" fontId="38" fillId="0" borderId="7" xfId="7" applyNumberFormat="1" applyFont="1" applyFill="1" applyBorder="1" applyAlignment="1" applyProtection="1">
      <alignment horizontal="right" vertical="center" wrapText="1"/>
    </xf>
    <xf numFmtId="3" fontId="38" fillId="0" borderId="3" xfId="7" applyNumberFormat="1" applyFont="1" applyFill="1" applyBorder="1" applyAlignment="1" applyProtection="1">
      <alignment horizontal="right" vertical="center" wrapText="1"/>
    </xf>
    <xf numFmtId="176" fontId="38" fillId="0" borderId="2" xfId="7" applyNumberFormat="1" applyFont="1" applyFill="1" applyBorder="1" applyAlignment="1" applyProtection="1">
      <alignment horizontal="right" vertical="center" wrapText="1"/>
    </xf>
    <xf numFmtId="176" fontId="38" fillId="0" borderId="3" xfId="7" applyNumberFormat="1" applyFont="1" applyFill="1" applyBorder="1" applyAlignment="1" applyProtection="1">
      <alignment horizontal="right" vertical="center" wrapText="1"/>
    </xf>
    <xf numFmtId="176" fontId="38" fillId="0" borderId="2" xfId="3" applyNumberFormat="1" applyFont="1" applyFill="1" applyBorder="1" applyAlignment="1" applyProtection="1">
      <alignment horizontal="right" vertical="center" wrapText="1"/>
    </xf>
    <xf numFmtId="176" fontId="38" fillId="0" borderId="20" xfId="7" applyNumberFormat="1" applyFont="1" applyFill="1" applyBorder="1" applyAlignment="1" applyProtection="1">
      <alignment horizontal="right" vertical="center" wrapText="1"/>
    </xf>
    <xf numFmtId="176" fontId="38" fillId="0" borderId="23" xfId="3" applyNumberFormat="1" applyFont="1" applyFill="1" applyBorder="1" applyAlignment="1" applyProtection="1">
      <alignment horizontal="right" vertical="center" wrapText="1"/>
    </xf>
    <xf numFmtId="0" fontId="40" fillId="0" borderId="1" xfId="3" applyFont="1" applyBorder="1" applyAlignment="1">
      <alignment vertical="center"/>
    </xf>
    <xf numFmtId="0" fontId="40" fillId="0" borderId="1" xfId="3" applyFont="1" applyFill="1" applyBorder="1" applyAlignment="1">
      <alignment vertical="center"/>
    </xf>
    <xf numFmtId="0" fontId="6" fillId="0" borderId="17" xfId="5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left" vertical="center"/>
    </xf>
    <xf numFmtId="0" fontId="6" fillId="0" borderId="0" xfId="5" applyFont="1" applyFill="1" applyBorder="1" applyAlignment="1" applyProtection="1">
      <alignment horizontal="right" vertical="center" wrapText="1"/>
    </xf>
    <xf numFmtId="0" fontId="4" fillId="0" borderId="0" xfId="5" applyFont="1" applyFill="1" applyAlignment="1" applyProtection="1">
      <alignment horizontal="left" vertical="center"/>
    </xf>
    <xf numFmtId="0" fontId="7" fillId="0" borderId="0" xfId="5" applyFont="1" applyAlignment="1" applyProtection="1">
      <alignment vertical="center"/>
    </xf>
    <xf numFmtId="0" fontId="6" fillId="0" borderId="0" xfId="5" applyFont="1" applyFill="1" applyBorder="1" applyAlignment="1" applyProtection="1">
      <alignment horizontal="distributed" vertical="center" wrapText="1"/>
    </xf>
    <xf numFmtId="0" fontId="6" fillId="0" borderId="5" xfId="5" applyFont="1" applyFill="1" applyBorder="1" applyAlignment="1" applyProtection="1">
      <alignment horizontal="distributed"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3" fillId="0" borderId="8" xfId="4" applyFont="1" applyBorder="1" applyAlignment="1" applyProtection="1">
      <alignment horizontal="right" vertical="center" wrapText="1"/>
    </xf>
    <xf numFmtId="0" fontId="5" fillId="0" borderId="7" xfId="4" applyFont="1" applyFill="1" applyBorder="1" applyAlignment="1" applyProtection="1">
      <alignment horizontal="right" vertical="center" wrapText="1"/>
    </xf>
    <xf numFmtId="0" fontId="5" fillId="0" borderId="6" xfId="4" applyFont="1" applyFill="1" applyBorder="1" applyAlignment="1" applyProtection="1">
      <alignment horizontal="right" vertical="center" wrapText="1"/>
    </xf>
    <xf numFmtId="0" fontId="3" fillId="0" borderId="0" xfId="4" applyFont="1" applyBorder="1" applyAlignment="1" applyProtection="1">
      <alignment horizontal="right" vertical="center" wrapText="1"/>
    </xf>
    <xf numFmtId="0" fontId="1" fillId="0" borderId="8" xfId="3" applyFont="1" applyBorder="1" applyAlignment="1">
      <alignment vertical="center"/>
    </xf>
    <xf numFmtId="0" fontId="1" fillId="0" borderId="17" xfId="4" applyFont="1" applyBorder="1" applyAlignment="1" applyProtection="1">
      <alignment vertical="center"/>
    </xf>
    <xf numFmtId="0" fontId="5" fillId="0" borderId="0" xfId="4" applyFont="1" applyFill="1" applyBorder="1" applyAlignment="1" applyProtection="1">
      <alignment horizontal="right" vertical="center" wrapText="1"/>
    </xf>
    <xf numFmtId="0" fontId="43" fillId="0" borderId="0" xfId="4" applyFont="1" applyBorder="1" applyAlignment="1" applyProtection="1">
      <alignment horizontal="left" vertical="center"/>
    </xf>
    <xf numFmtId="0" fontId="5" fillId="0" borderId="5" xfId="4" applyFont="1" applyFill="1" applyBorder="1" applyAlignment="1" applyProtection="1">
      <alignment horizontal="right" vertical="center" wrapText="1"/>
    </xf>
    <xf numFmtId="0" fontId="0" fillId="0" borderId="5" xfId="3" applyFont="1" applyBorder="1" applyAlignment="1">
      <alignment vertical="center"/>
    </xf>
    <xf numFmtId="0" fontId="6" fillId="0" borderId="0" xfId="2" applyFont="1" applyFill="1" applyBorder="1" applyAlignment="1" applyProtection="1">
      <alignment horizontal="center" vertical="center" wrapText="1"/>
    </xf>
    <xf numFmtId="38" fontId="8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8" fontId="8" fillId="0" borderId="6" xfId="0" applyNumberFormat="1" applyFont="1" applyBorder="1" applyAlignment="1">
      <alignment vertical="center"/>
    </xf>
    <xf numFmtId="0" fontId="8" fillId="0" borderId="8" xfId="3" applyFont="1" applyFill="1" applyBorder="1" applyAlignment="1">
      <alignment horizontal="right" vertical="center" wrapText="1"/>
    </xf>
    <xf numFmtId="0" fontId="8" fillId="0" borderId="10" xfId="3" applyFont="1" applyFill="1" applyBorder="1" applyAlignment="1">
      <alignment horizontal="right" vertical="center" wrapText="1"/>
    </xf>
    <xf numFmtId="0" fontId="6" fillId="0" borderId="0" xfId="5" applyFont="1" applyFill="1" applyBorder="1" applyAlignment="1" applyProtection="1">
      <alignment horizontal="right"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8" fillId="0" borderId="2" xfId="3" applyFont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6" fillId="0" borderId="0" xfId="8" applyNumberFormat="1" applyFont="1" applyFill="1" applyBorder="1" applyAlignment="1" applyProtection="1">
      <alignment horizontal="right" wrapText="1"/>
    </xf>
    <xf numFmtId="0" fontId="6" fillId="0" borderId="0" xfId="8" applyNumberFormat="1" applyFont="1" applyFill="1" applyBorder="1" applyAlignment="1" applyProtection="1">
      <alignment horizontal="right" vertical="center" wrapText="1"/>
    </xf>
    <xf numFmtId="0" fontId="6" fillId="0" borderId="0" xfId="5" applyFont="1" applyFill="1" applyBorder="1" applyAlignment="1" applyProtection="1">
      <alignment horizontal="right" vertical="top" wrapText="1"/>
    </xf>
    <xf numFmtId="0" fontId="27" fillId="0" borderId="0" xfId="8" applyNumberFormat="1" applyFont="1" applyFill="1" applyBorder="1" applyAlignment="1" applyProtection="1">
      <alignment horizontal="right" wrapText="1"/>
    </xf>
    <xf numFmtId="0" fontId="27" fillId="0" borderId="0" xfId="8" applyNumberFormat="1" applyFont="1" applyFill="1" applyBorder="1" applyAlignment="1" applyProtection="1">
      <alignment horizontal="right" vertical="center" wrapText="1"/>
    </xf>
    <xf numFmtId="0" fontId="27" fillId="0" borderId="14" xfId="9" applyNumberFormat="1" applyFont="1" applyFill="1" applyBorder="1" applyAlignment="1" applyProtection="1">
      <alignment horizontal="right" vertical="center" wrapText="1"/>
    </xf>
    <xf numFmtId="0" fontId="6" fillId="0" borderId="0" xfId="5" applyNumberFormat="1" applyFont="1" applyFill="1" applyBorder="1" applyAlignment="1" applyProtection="1">
      <alignment horizontal="right" wrapText="1"/>
    </xf>
    <xf numFmtId="0" fontId="6" fillId="0" borderId="2" xfId="5" applyFont="1" applyFill="1" applyBorder="1" applyAlignment="1" applyProtection="1">
      <alignment horizontal="distributed" wrapText="1"/>
    </xf>
    <xf numFmtId="0" fontId="6" fillId="0" borderId="2" xfId="5" applyFont="1" applyFill="1" applyBorder="1" applyAlignment="1" applyProtection="1">
      <alignment horizontal="distributed" vertical="center" shrinkToFit="1"/>
    </xf>
    <xf numFmtId="0" fontId="6" fillId="0" borderId="2" xfId="5" applyFont="1" applyFill="1" applyBorder="1" applyAlignment="1" applyProtection="1">
      <alignment horizontal="distributed" vertical="top" wrapText="1"/>
    </xf>
    <xf numFmtId="0" fontId="1" fillId="0" borderId="2" xfId="5" applyFont="1" applyBorder="1" applyAlignment="1" applyProtection="1">
      <alignment vertical="center"/>
    </xf>
    <xf numFmtId="0" fontId="27" fillId="0" borderId="0" xfId="5" applyFont="1" applyFill="1" applyBorder="1" applyAlignment="1" applyProtection="1">
      <alignment vertical="center" wrapText="1"/>
    </xf>
    <xf numFmtId="0" fontId="27" fillId="0" borderId="14" xfId="5" applyFont="1" applyFill="1" applyBorder="1" applyAlignment="1" applyProtection="1">
      <alignment vertical="center" wrapText="1"/>
    </xf>
    <xf numFmtId="3" fontId="6" fillId="0" borderId="7" xfId="8" applyNumberFormat="1" applyFont="1" applyFill="1" applyBorder="1" applyAlignment="1" applyProtection="1">
      <alignment horizontal="right" wrapText="1"/>
    </xf>
    <xf numFmtId="3" fontId="6" fillId="0" borderId="7" xfId="8" applyNumberFormat="1" applyFont="1" applyFill="1" applyBorder="1" applyAlignment="1" applyProtection="1">
      <alignment horizontal="right" vertical="center" wrapText="1"/>
    </xf>
    <xf numFmtId="0" fontId="6" fillId="0" borderId="7" xfId="9" applyNumberFormat="1" applyFont="1" applyFill="1" applyBorder="1" applyAlignment="1" applyProtection="1">
      <alignment horizontal="right" vertical="center" wrapText="1"/>
    </xf>
    <xf numFmtId="0" fontId="6" fillId="0" borderId="3" xfId="9" applyNumberFormat="1" applyFont="1" applyFill="1" applyBorder="1" applyAlignment="1" applyProtection="1">
      <alignment horizontal="right" vertical="center" wrapText="1"/>
    </xf>
    <xf numFmtId="0" fontId="6" fillId="0" borderId="0" xfId="9" applyNumberFormat="1" applyFont="1" applyFill="1" applyBorder="1" applyAlignment="1" applyProtection="1">
      <alignment horizontal="right" vertical="center" wrapText="1"/>
    </xf>
    <xf numFmtId="38" fontId="6" fillId="0" borderId="7" xfId="14" applyFont="1" applyFill="1" applyBorder="1" applyAlignment="1" applyProtection="1">
      <alignment horizontal="right" vertical="center"/>
    </xf>
    <xf numFmtId="3" fontId="6" fillId="0" borderId="7" xfId="9" applyNumberFormat="1" applyFont="1" applyFill="1" applyBorder="1" applyAlignment="1" applyProtection="1">
      <alignment horizontal="right" vertical="center" wrapText="1"/>
    </xf>
    <xf numFmtId="38" fontId="6" fillId="0" borderId="0" xfId="14" applyFont="1" applyFill="1" applyBorder="1" applyAlignment="1" applyProtection="1">
      <alignment horizontal="right" vertical="center" wrapText="1"/>
    </xf>
    <xf numFmtId="177" fontId="39" fillId="0" borderId="2" xfId="3" applyNumberFormat="1" applyFont="1" applyFill="1" applyBorder="1" applyAlignment="1">
      <alignment horizontal="center" vertical="center" wrapText="1"/>
    </xf>
    <xf numFmtId="38" fontId="39" fillId="0" borderId="7" xfId="8" applyFont="1" applyFill="1" applyBorder="1" applyAlignment="1">
      <alignment vertical="center" wrapText="1"/>
    </xf>
    <xf numFmtId="38" fontId="39" fillId="0" borderId="3" xfId="8" applyFont="1" applyFill="1" applyBorder="1" applyAlignment="1">
      <alignment vertical="center" wrapText="1"/>
    </xf>
    <xf numFmtId="38" fontId="39" fillId="0" borderId="0" xfId="8" applyFont="1" applyFill="1" applyBorder="1" applyAlignment="1">
      <alignment vertical="center" wrapText="1"/>
    </xf>
    <xf numFmtId="38" fontId="39" fillId="0" borderId="7" xfId="8" applyFont="1" applyFill="1" applyBorder="1" applyAlignment="1">
      <alignment horizontal="right" vertical="center" wrapText="1"/>
    </xf>
    <xf numFmtId="38" fontId="39" fillId="0" borderId="3" xfId="8" applyFont="1" applyFill="1" applyBorder="1" applyAlignment="1">
      <alignment horizontal="right" vertical="center" wrapText="1"/>
    </xf>
    <xf numFmtId="38" fontId="39" fillId="0" borderId="0" xfId="8" applyFont="1" applyFill="1" applyBorder="1" applyAlignment="1">
      <alignment horizontal="right" vertical="center" wrapText="1"/>
    </xf>
    <xf numFmtId="38" fontId="39" fillId="0" borderId="24" xfId="8" applyFont="1" applyFill="1" applyBorder="1" applyAlignment="1">
      <alignment horizontal="right" vertical="center" wrapText="1"/>
    </xf>
    <xf numFmtId="0" fontId="6" fillId="0" borderId="0" xfId="5" applyFont="1" applyFill="1" applyBorder="1" applyAlignment="1" applyProtection="1">
      <alignment horizontal="right" wrapText="1"/>
    </xf>
    <xf numFmtId="38" fontId="8" fillId="0" borderId="3" xfId="14" applyFont="1" applyFill="1" applyBorder="1" applyAlignment="1" applyProtection="1">
      <alignment horizontal="right" vertical="center" wrapText="1"/>
    </xf>
    <xf numFmtId="38" fontId="8" fillId="0" borderId="1" xfId="14" applyFont="1" applyFill="1" applyBorder="1" applyAlignment="1" applyProtection="1">
      <alignment horizontal="right" vertical="center" wrapText="1"/>
    </xf>
    <xf numFmtId="38" fontId="8" fillId="0" borderId="6" xfId="14" applyFont="1" applyFill="1" applyBorder="1" applyAlignment="1" applyProtection="1">
      <alignment horizontal="righ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4" xfId="4" applyFont="1" applyBorder="1" applyAlignment="1" applyProtection="1">
      <alignment horizontal="center" vertical="center" wrapText="1"/>
    </xf>
    <xf numFmtId="3" fontId="8" fillId="0" borderId="7" xfId="4" applyNumberFormat="1" applyFont="1" applyFill="1" applyBorder="1" applyAlignment="1" applyProtection="1">
      <alignment horizontal="right" vertical="center" wrapText="1"/>
    </xf>
    <xf numFmtId="3" fontId="8" fillId="0" borderId="0" xfId="4" applyNumberFormat="1" applyFont="1" applyFill="1" applyBorder="1" applyAlignment="1" applyProtection="1">
      <alignment horizontal="right" vertical="center" wrapText="1"/>
    </xf>
    <xf numFmtId="38" fontId="8" fillId="0" borderId="5" xfId="14" applyFont="1" applyFill="1" applyBorder="1" applyAlignment="1" applyProtection="1">
      <alignment horizontal="right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6" fillId="0" borderId="12" xfId="3" applyFont="1" applyBorder="1" applyAlignment="1" applyProtection="1">
      <alignment horizontal="center" vertical="center" wrapText="1"/>
    </xf>
    <xf numFmtId="0" fontId="4" fillId="0" borderId="0" xfId="3" applyFont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8" fillId="0" borderId="11" xfId="3" applyFont="1" applyBorder="1" applyAlignment="1">
      <alignment horizontal="center" vertical="center" wrapText="1"/>
    </xf>
    <xf numFmtId="0" fontId="44" fillId="0" borderId="0" xfId="3" applyFont="1" applyBorder="1" applyAlignment="1" applyProtection="1">
      <alignment horizontal="right" vertical="center" wrapText="1"/>
    </xf>
    <xf numFmtId="0" fontId="44" fillId="0" borderId="3" xfId="3" applyFont="1" applyBorder="1" applyAlignment="1" applyProtection="1">
      <alignment horizontal="right" vertical="center" wrapText="1"/>
    </xf>
    <xf numFmtId="0" fontId="44" fillId="0" borderId="7" xfId="3" applyFont="1" applyBorder="1" applyAlignment="1" applyProtection="1">
      <alignment horizontal="right" vertical="center" wrapText="1"/>
    </xf>
    <xf numFmtId="3" fontId="44" fillId="0" borderId="7" xfId="7" applyNumberFormat="1" applyFont="1" applyFill="1" applyBorder="1" applyAlignment="1" applyProtection="1">
      <alignment horizontal="right" vertical="center" wrapText="1"/>
    </xf>
    <xf numFmtId="3" fontId="44" fillId="0" borderId="3" xfId="7" applyNumberFormat="1" applyFont="1" applyFill="1" applyBorder="1" applyAlignment="1" applyProtection="1">
      <alignment horizontal="right" vertical="center" wrapText="1"/>
    </xf>
    <xf numFmtId="3" fontId="44" fillId="0" borderId="0" xfId="7" applyNumberFormat="1" applyFont="1" applyFill="1" applyBorder="1" applyAlignment="1" applyProtection="1">
      <alignment horizontal="right" vertical="center" wrapText="1"/>
    </xf>
    <xf numFmtId="0" fontId="44" fillId="0" borderId="0" xfId="7" applyFont="1" applyFill="1" applyBorder="1" applyAlignment="1" applyProtection="1">
      <alignment horizontal="right" vertical="center" wrapText="1"/>
    </xf>
    <xf numFmtId="0" fontId="44" fillId="0" borderId="3" xfId="7" applyFont="1" applyFill="1" applyBorder="1" applyAlignment="1" applyProtection="1">
      <alignment horizontal="right" vertical="center" wrapText="1"/>
    </xf>
    <xf numFmtId="0" fontId="44" fillId="0" borderId="3" xfId="7" applyFont="1" applyBorder="1" applyAlignment="1" applyProtection="1">
      <alignment horizontal="right" vertical="center" wrapText="1"/>
    </xf>
    <xf numFmtId="3" fontId="44" fillId="0" borderId="3" xfId="7" applyNumberFormat="1" applyFont="1" applyBorder="1" applyAlignment="1" applyProtection="1">
      <alignment horizontal="right" vertical="center" wrapText="1"/>
    </xf>
    <xf numFmtId="3" fontId="44" fillId="0" borderId="0" xfId="7" applyNumberFormat="1" applyFont="1" applyBorder="1" applyAlignment="1" applyProtection="1">
      <alignment horizontal="right" vertical="center" wrapText="1"/>
    </xf>
    <xf numFmtId="38" fontId="44" fillId="0" borderId="0" xfId="8" applyFont="1" applyBorder="1" applyAlignment="1" applyProtection="1">
      <alignment horizontal="right" vertical="center" wrapText="1"/>
    </xf>
    <xf numFmtId="0" fontId="39" fillId="0" borderId="2" xfId="3" applyFont="1" applyFill="1" applyBorder="1" applyAlignment="1" applyProtection="1">
      <alignment horizontal="center" vertical="center" wrapText="1"/>
    </xf>
    <xf numFmtId="38" fontId="44" fillId="0" borderId="7" xfId="14" applyFont="1" applyFill="1" applyBorder="1" applyAlignment="1" applyProtection="1">
      <alignment horizontal="right" vertical="center" wrapText="1"/>
    </xf>
    <xf numFmtId="0" fontId="44" fillId="0" borderId="0" xfId="0" applyFont="1" applyFill="1" applyBorder="1" applyAlignment="1" applyProtection="1">
      <alignment horizontal="right" vertical="center" wrapText="1"/>
    </xf>
    <xf numFmtId="0" fontId="44" fillId="0" borderId="7" xfId="0" applyFont="1" applyFill="1" applyBorder="1" applyAlignment="1" applyProtection="1">
      <alignment horizontal="right" vertical="center" wrapText="1"/>
    </xf>
    <xf numFmtId="0" fontId="44" fillId="0" borderId="20" xfId="0" applyFont="1" applyFill="1" applyBorder="1" applyAlignment="1" applyProtection="1">
      <alignment horizontal="right" vertical="center" wrapText="1"/>
    </xf>
    <xf numFmtId="3" fontId="45" fillId="0" borderId="7" xfId="0" applyNumberFormat="1" applyFont="1" applyFill="1" applyBorder="1" applyAlignment="1" applyProtection="1">
      <alignment horizontal="right" vertical="center" wrapText="1"/>
    </xf>
    <xf numFmtId="3" fontId="45" fillId="0" borderId="20" xfId="0" applyNumberFormat="1" applyFont="1" applyFill="1" applyBorder="1" applyAlignment="1" applyProtection="1">
      <alignment horizontal="right" vertical="center" wrapText="1"/>
    </xf>
    <xf numFmtId="3" fontId="45" fillId="0" borderId="24" xfId="0" applyNumberFormat="1" applyFont="1" applyFill="1" applyBorder="1" applyAlignment="1" applyProtection="1">
      <alignment horizontal="right" vertical="center" wrapText="1"/>
    </xf>
    <xf numFmtId="3" fontId="45" fillId="0" borderId="0" xfId="0" applyNumberFormat="1" applyFont="1" applyFill="1" applyBorder="1" applyAlignment="1" applyProtection="1">
      <alignment horizontal="right" vertical="center" wrapText="1"/>
    </xf>
    <xf numFmtId="3" fontId="44" fillId="0" borderId="0" xfId="0" applyNumberFormat="1" applyFont="1" applyFill="1" applyBorder="1" applyAlignment="1" applyProtection="1">
      <alignment horizontal="right" vertical="center" wrapText="1"/>
    </xf>
    <xf numFmtId="3" fontId="44" fillId="0" borderId="3" xfId="0" applyNumberFormat="1" applyFont="1" applyFill="1" applyBorder="1" applyAlignment="1" applyProtection="1">
      <alignment horizontal="right" vertical="center" wrapText="1"/>
    </xf>
    <xf numFmtId="0" fontId="44" fillId="0" borderId="3" xfId="0" applyFont="1" applyFill="1" applyBorder="1" applyAlignment="1" applyProtection="1">
      <alignment horizontal="right" vertical="center" wrapText="1"/>
    </xf>
    <xf numFmtId="3" fontId="44" fillId="0" borderId="7" xfId="0" applyNumberFormat="1" applyFont="1" applyFill="1" applyBorder="1" applyAlignment="1" applyProtection="1">
      <alignment horizontal="right" vertical="center" wrapText="1"/>
    </xf>
    <xf numFmtId="0" fontId="45" fillId="0" borderId="20" xfId="0" applyFont="1" applyFill="1" applyBorder="1" applyAlignment="1" applyProtection="1">
      <alignment horizontal="right" vertical="center" wrapText="1"/>
    </xf>
    <xf numFmtId="3" fontId="44" fillId="0" borderId="6" xfId="0" applyNumberFormat="1" applyFont="1" applyFill="1" applyBorder="1" applyAlignment="1" applyProtection="1">
      <alignment horizontal="right" vertical="center" wrapText="1"/>
    </xf>
    <xf numFmtId="0" fontId="45" fillId="0" borderId="21" xfId="0" applyFont="1" applyFill="1" applyBorder="1" applyAlignment="1" applyProtection="1">
      <alignment horizontal="right" vertical="center" wrapText="1"/>
    </xf>
    <xf numFmtId="38" fontId="44" fillId="0" borderId="0" xfId="14" applyFont="1" applyFill="1" applyBorder="1" applyAlignment="1" applyProtection="1">
      <alignment horizontal="right" vertical="center" wrapText="1"/>
    </xf>
    <xf numFmtId="38" fontId="44" fillId="0" borderId="3" xfId="14" applyFont="1" applyFill="1" applyBorder="1" applyAlignment="1" applyProtection="1">
      <alignment horizontal="right" vertical="center" wrapText="1"/>
    </xf>
    <xf numFmtId="0" fontId="44" fillId="0" borderId="2" xfId="2" applyFont="1" applyFill="1" applyBorder="1" applyAlignment="1" applyProtection="1">
      <alignment horizontal="justify" vertical="center" wrapText="1"/>
    </xf>
    <xf numFmtId="0" fontId="44" fillId="0" borderId="2" xfId="2" applyFont="1" applyFill="1" applyBorder="1" applyAlignment="1" applyProtection="1">
      <alignment horizontal="center" vertical="center" wrapText="1"/>
    </xf>
    <xf numFmtId="0" fontId="44" fillId="0" borderId="3" xfId="2" applyFont="1" applyFill="1" applyBorder="1" applyAlignment="1" applyProtection="1">
      <alignment vertical="center" wrapText="1"/>
    </xf>
    <xf numFmtId="0" fontId="44" fillId="0" borderId="30" xfId="2" applyFont="1" applyFill="1" applyBorder="1" applyAlignment="1" applyProtection="1">
      <alignment horizontal="justify" vertical="center" wrapText="1"/>
    </xf>
    <xf numFmtId="0" fontId="44" fillId="0" borderId="30" xfId="2" applyFont="1" applyFill="1" applyBorder="1" applyAlignment="1" applyProtection="1">
      <alignment horizontal="center" vertical="center" wrapText="1"/>
    </xf>
    <xf numFmtId="0" fontId="44" fillId="0" borderId="36" xfId="2" applyFont="1" applyFill="1" applyBorder="1" applyAlignment="1" applyProtection="1">
      <alignment horizontal="left" vertical="center" wrapText="1"/>
    </xf>
    <xf numFmtId="0" fontId="44" fillId="0" borderId="32" xfId="2" applyFont="1" applyFill="1" applyBorder="1" applyAlignment="1" applyProtection="1">
      <alignment horizontal="justify" vertical="center" wrapText="1"/>
    </xf>
    <xf numFmtId="0" fontId="44" fillId="0" borderId="3" xfId="2" applyFont="1" applyFill="1" applyBorder="1" applyAlignment="1" applyProtection="1">
      <alignment horizontal="left" vertical="center" wrapText="1"/>
    </xf>
    <xf numFmtId="0" fontId="44" fillId="0" borderId="37" xfId="2" applyFont="1" applyFill="1" applyBorder="1" applyAlignment="1" applyProtection="1">
      <alignment horizontal="left" vertical="center" wrapText="1"/>
    </xf>
    <xf numFmtId="0" fontId="44" fillId="0" borderId="30" xfId="2" applyFont="1" applyFill="1" applyBorder="1" applyAlignment="1" applyProtection="1">
      <alignment vertical="center" wrapText="1"/>
    </xf>
    <xf numFmtId="0" fontId="44" fillId="0" borderId="36" xfId="2" applyFont="1" applyFill="1" applyBorder="1" applyAlignment="1" applyProtection="1">
      <alignment vertical="center" wrapText="1"/>
    </xf>
    <xf numFmtId="0" fontId="44" fillId="0" borderId="2" xfId="2" applyFont="1" applyFill="1" applyBorder="1" applyAlignment="1" applyProtection="1">
      <alignment vertical="center" wrapText="1"/>
    </xf>
    <xf numFmtId="0" fontId="44" fillId="0" borderId="31" xfId="2" applyFont="1" applyFill="1" applyBorder="1" applyAlignment="1" applyProtection="1">
      <alignment vertical="center" wrapText="1"/>
    </xf>
    <xf numFmtId="0" fontId="44" fillId="0" borderId="31" xfId="2" applyFont="1" applyFill="1" applyBorder="1" applyAlignment="1" applyProtection="1">
      <alignment horizontal="center" vertical="center" wrapText="1"/>
    </xf>
    <xf numFmtId="0" fontId="44" fillId="0" borderId="38" xfId="2" applyFont="1" applyFill="1" applyBorder="1" applyAlignment="1" applyProtection="1">
      <alignment horizontal="left" vertical="center" wrapText="1"/>
    </xf>
    <xf numFmtId="0" fontId="44" fillId="0" borderId="32" xfId="2" applyFont="1" applyFill="1" applyBorder="1" applyAlignment="1" applyProtection="1">
      <alignment horizontal="center" vertical="center" wrapText="1"/>
    </xf>
    <xf numFmtId="0" fontId="44" fillId="0" borderId="39" xfId="2" applyFont="1" applyFill="1" applyBorder="1" applyAlignment="1" applyProtection="1">
      <alignment horizontal="left" vertical="center" wrapText="1"/>
    </xf>
    <xf numFmtId="0" fontId="44" fillId="0" borderId="4" xfId="2" applyFont="1" applyFill="1" applyBorder="1" applyAlignment="1" applyProtection="1">
      <alignment horizontal="justify" vertical="center" wrapText="1"/>
    </xf>
    <xf numFmtId="0" fontId="44" fillId="0" borderId="1" xfId="0" applyFont="1" applyFill="1" applyBorder="1" applyAlignment="1">
      <alignment horizontal="left" vertical="center"/>
    </xf>
    <xf numFmtId="0" fontId="44" fillId="0" borderId="11" xfId="7" applyFont="1" applyFill="1" applyBorder="1" applyAlignment="1">
      <alignment horizontal="distributed" vertical="center"/>
    </xf>
    <xf numFmtId="0" fontId="46" fillId="0" borderId="12" xfId="7" applyFont="1" applyFill="1" applyBorder="1" applyAlignment="1">
      <alignment horizontal="distributed" vertical="center" wrapText="1"/>
    </xf>
    <xf numFmtId="0" fontId="46" fillId="0" borderId="10" xfId="7" applyFont="1" applyFill="1" applyBorder="1" applyAlignment="1">
      <alignment horizontal="right" vertical="center" wrapText="1"/>
    </xf>
    <xf numFmtId="0" fontId="46" fillId="0" borderId="12" xfId="7" applyFont="1" applyFill="1" applyBorder="1" applyAlignment="1">
      <alignment horizontal="right" vertical="center" wrapText="1"/>
    </xf>
    <xf numFmtId="0" fontId="46" fillId="0" borderId="9" xfId="3" applyFont="1" applyBorder="1" applyAlignment="1">
      <alignment horizontal="left" vertical="center"/>
    </xf>
    <xf numFmtId="0" fontId="40" fillId="0" borderId="12" xfId="3" applyFont="1" applyBorder="1" applyAlignment="1">
      <alignment vertical="center"/>
    </xf>
    <xf numFmtId="0" fontId="40" fillId="0" borderId="11" xfId="3" applyFont="1" applyBorder="1" applyAlignment="1">
      <alignment vertical="center"/>
    </xf>
    <xf numFmtId="0" fontId="46" fillId="0" borderId="9" xfId="7" applyFont="1" applyFill="1" applyBorder="1" applyAlignment="1">
      <alignment horizontal="justify" vertical="center" wrapText="1"/>
    </xf>
    <xf numFmtId="38" fontId="39" fillId="0" borderId="20" xfId="8" applyFont="1" applyFill="1" applyBorder="1" applyAlignment="1">
      <alignment horizontal="right" vertical="center" wrapText="1"/>
    </xf>
    <xf numFmtId="0" fontId="1" fillId="0" borderId="7" xfId="3" applyFont="1" applyBorder="1" applyAlignment="1">
      <alignment vertical="center"/>
    </xf>
    <xf numFmtId="0" fontId="27" fillId="0" borderId="0" xfId="5" applyFont="1" applyFill="1" applyBorder="1" applyAlignment="1" applyProtection="1">
      <alignment horizontal="right" wrapText="1"/>
    </xf>
    <xf numFmtId="0" fontId="27" fillId="0" borderId="0" xfId="0" applyFont="1" applyFill="1" applyBorder="1" applyAlignment="1" applyProtection="1">
      <alignment horizontal="center" vertical="center" wrapText="1"/>
    </xf>
    <xf numFmtId="3" fontId="8" fillId="0" borderId="7" xfId="4" applyNumberFormat="1" applyFont="1" applyFill="1" applyBorder="1" applyAlignment="1" applyProtection="1">
      <alignment horizontal="right" vertical="center" wrapText="1"/>
    </xf>
    <xf numFmtId="3" fontId="8" fillId="0" borderId="0" xfId="4" applyNumberFormat="1" applyFont="1" applyFill="1" applyBorder="1" applyAlignment="1" applyProtection="1">
      <alignment horizontal="right" vertical="center" wrapText="1"/>
    </xf>
    <xf numFmtId="0" fontId="1" fillId="0" borderId="5" xfId="5" applyFont="1" applyBorder="1" applyAlignment="1" applyProtection="1">
      <alignment vertical="center"/>
    </xf>
    <xf numFmtId="0" fontId="13" fillId="0" borderId="2" xfId="5" applyFont="1" applyBorder="1" applyAlignment="1" applyProtection="1">
      <alignment horizontal="justify" vertical="top" wrapText="1"/>
    </xf>
    <xf numFmtId="0" fontId="13" fillId="0" borderId="8" xfId="5" applyFont="1" applyBorder="1" applyAlignment="1" applyProtection="1">
      <alignment horizontal="justify" vertical="top" wrapText="1"/>
    </xf>
    <xf numFmtId="0" fontId="13" fillId="0" borderId="19" xfId="5" applyFont="1" applyBorder="1" applyAlignment="1" applyProtection="1">
      <alignment horizontal="justify" vertical="top" wrapText="1"/>
    </xf>
    <xf numFmtId="0" fontId="13" fillId="0" borderId="19" xfId="5" applyFont="1" applyBorder="1" applyAlignment="1" applyProtection="1">
      <alignment horizontal="right" vertical="top"/>
    </xf>
    <xf numFmtId="0" fontId="13" fillId="0" borderId="20" xfId="5" applyFont="1" applyBorder="1" applyAlignment="1" applyProtection="1">
      <alignment vertical="top"/>
    </xf>
    <xf numFmtId="0" fontId="13" fillId="0" borderId="0" xfId="5" applyFont="1" applyBorder="1" applyAlignment="1" applyProtection="1">
      <alignment horizontal="right" vertical="top" wrapText="1"/>
    </xf>
    <xf numFmtId="0" fontId="13" fillId="0" borderId="3" xfId="5" applyFont="1" applyBorder="1" applyAlignment="1" applyProtection="1">
      <alignment horizontal="right" vertical="top" wrapText="1"/>
    </xf>
    <xf numFmtId="0" fontId="13" fillId="0" borderId="17" xfId="5" applyFont="1" applyBorder="1" applyAlignment="1" applyProtection="1">
      <alignment horizontal="right" vertical="top" wrapText="1"/>
    </xf>
    <xf numFmtId="0" fontId="13" fillId="0" borderId="3" xfId="5" applyFont="1" applyFill="1" applyBorder="1" applyAlignment="1" applyProtection="1">
      <alignment horizontal="right" vertical="top" wrapText="1"/>
    </xf>
    <xf numFmtId="0" fontId="13" fillId="0" borderId="0" xfId="5" applyFont="1" applyBorder="1" applyAlignment="1" applyProtection="1">
      <alignment vertical="top"/>
    </xf>
    <xf numFmtId="0" fontId="6" fillId="0" borderId="20" xfId="5" applyFont="1" applyBorder="1" applyAlignment="1" applyProtection="1">
      <alignment vertical="center"/>
    </xf>
    <xf numFmtId="0" fontId="6" fillId="0" borderId="2" xfId="5" applyFont="1" applyFill="1" applyBorder="1" applyAlignment="1" applyProtection="1">
      <alignment horizontal="center" vertical="center" shrinkToFit="1"/>
    </xf>
    <xf numFmtId="38" fontId="6" fillId="0" borderId="0" xfId="1" applyFont="1" applyBorder="1" applyAlignment="1" applyProtection="1">
      <alignment horizontal="right" vertical="center" wrapText="1"/>
    </xf>
    <xf numFmtId="38" fontId="6" fillId="0" borderId="3" xfId="1" applyFont="1" applyBorder="1" applyAlignment="1" applyProtection="1">
      <alignment horizontal="right" vertical="center" wrapText="1"/>
    </xf>
    <xf numFmtId="38" fontId="6" fillId="0" borderId="7" xfId="1" applyFont="1" applyBorder="1" applyAlignment="1" applyProtection="1">
      <alignment horizontal="right" vertical="center" wrapText="1"/>
    </xf>
    <xf numFmtId="38" fontId="6" fillId="0" borderId="3" xfId="1" applyFont="1" applyFill="1" applyBorder="1" applyAlignment="1" applyProtection="1">
      <alignment horizontal="right" vertical="center" wrapText="1"/>
    </xf>
    <xf numFmtId="38" fontId="6" fillId="0" borderId="7" xfId="1" applyFont="1" applyFill="1" applyBorder="1" applyAlignment="1" applyProtection="1">
      <alignment horizontal="right" vertical="center" wrapText="1" shrinkToFit="1"/>
    </xf>
    <xf numFmtId="38" fontId="6" fillId="0" borderId="3" xfId="1" applyFont="1" applyFill="1" applyBorder="1" applyAlignment="1" applyProtection="1">
      <alignment horizontal="right" vertical="center" wrapText="1" shrinkToFit="1"/>
    </xf>
    <xf numFmtId="38" fontId="6" fillId="0" borderId="0" xfId="1" applyFont="1" applyFill="1" applyBorder="1" applyAlignment="1" applyProtection="1">
      <alignment horizontal="right" vertical="center" wrapText="1" shrinkToFit="1"/>
    </xf>
    <xf numFmtId="0" fontId="10" fillId="0" borderId="2" xfId="5" applyFont="1" applyBorder="1" applyAlignment="1" applyProtection="1">
      <alignment horizontal="justify" vertical="center" wrapText="1"/>
    </xf>
    <xf numFmtId="0" fontId="10" fillId="0" borderId="6" xfId="5" applyFont="1" applyBorder="1" applyAlignment="1" applyProtection="1">
      <alignment horizontal="justify" vertical="center" wrapText="1"/>
    </xf>
    <xf numFmtId="0" fontId="10" fillId="0" borderId="5" xfId="5" applyFont="1" applyBorder="1" applyAlignment="1" applyProtection="1">
      <alignment horizontal="justify" vertical="center" wrapText="1"/>
    </xf>
    <xf numFmtId="0" fontId="6" fillId="0" borderId="5" xfId="5" applyFont="1" applyBorder="1" applyAlignment="1" applyProtection="1">
      <alignment vertical="center"/>
    </xf>
    <xf numFmtId="0" fontId="6" fillId="0" borderId="21" xfId="5" applyFont="1" applyBorder="1" applyAlignment="1" applyProtection="1">
      <alignment vertical="center"/>
    </xf>
    <xf numFmtId="0" fontId="30" fillId="0" borderId="5" xfId="5" applyFont="1" applyBorder="1" applyAlignment="1" applyProtection="1">
      <alignment horizontal="right" vertical="center" wrapText="1"/>
    </xf>
    <xf numFmtId="0" fontId="30" fillId="0" borderId="1" xfId="5" applyFont="1" applyBorder="1" applyAlignment="1" applyProtection="1">
      <alignment horizontal="right" vertical="center" wrapText="1"/>
    </xf>
    <xf numFmtId="0" fontId="30" fillId="0" borderId="6" xfId="5" applyFont="1" applyBorder="1" applyAlignment="1" applyProtection="1">
      <alignment horizontal="right" vertical="center" wrapText="1"/>
    </xf>
    <xf numFmtId="0" fontId="30" fillId="0" borderId="6" xfId="5" applyFont="1" applyFill="1" applyBorder="1" applyAlignment="1" applyProtection="1">
      <alignment horizontal="right" vertical="center" wrapText="1"/>
    </xf>
    <xf numFmtId="0" fontId="30" fillId="0" borderId="1" xfId="5" applyFont="1" applyFill="1" applyBorder="1" applyAlignment="1" applyProtection="1">
      <alignment horizontal="right" vertical="center" wrapText="1"/>
    </xf>
    <xf numFmtId="0" fontId="30" fillId="0" borderId="5" xfId="5" applyFont="1" applyFill="1" applyBorder="1" applyAlignment="1" applyProtection="1">
      <alignment horizontal="right" vertical="center" wrapText="1"/>
    </xf>
    <xf numFmtId="0" fontId="13" fillId="0" borderId="8" xfId="5" applyFont="1" applyBorder="1" applyAlignment="1" applyProtection="1">
      <alignment horizontal="right" vertical="top" wrapText="1"/>
    </xf>
    <xf numFmtId="0" fontId="13" fillId="0" borderId="0" xfId="5" applyFont="1" applyFill="1" applyBorder="1" applyAlignment="1" applyProtection="1">
      <alignment horizontal="right" vertical="top" wrapText="1"/>
    </xf>
    <xf numFmtId="0" fontId="13" fillId="0" borderId="7" xfId="5" applyFont="1" applyBorder="1" applyAlignment="1" applyProtection="1">
      <alignment horizontal="right" vertical="top" wrapText="1"/>
    </xf>
    <xf numFmtId="0" fontId="13" fillId="0" borderId="3" xfId="5" applyFont="1" applyBorder="1" applyAlignment="1" applyProtection="1">
      <alignment vertical="top"/>
    </xf>
    <xf numFmtId="0" fontId="6" fillId="0" borderId="0" xfId="5" applyFont="1" applyBorder="1" applyAlignment="1" applyProtection="1">
      <alignment vertical="center"/>
    </xf>
    <xf numFmtId="0" fontId="6" fillId="0" borderId="0" xfId="5" applyFont="1" applyFill="1" applyBorder="1" applyAlignment="1" applyProtection="1">
      <alignment vertical="center"/>
    </xf>
    <xf numFmtId="0" fontId="6" fillId="0" borderId="3" xfId="5" applyFont="1" applyBorder="1" applyAlignment="1" applyProtection="1">
      <alignment vertical="center"/>
    </xf>
    <xf numFmtId="0" fontId="6" fillId="0" borderId="0" xfId="5" applyFont="1" applyFill="1" applyBorder="1" applyAlignment="1" applyProtection="1">
      <alignment horizontal="right" vertical="center" wrapText="1" shrinkToFit="1"/>
    </xf>
    <xf numFmtId="38" fontId="8" fillId="0" borderId="3" xfId="1" applyFont="1" applyFill="1" applyBorder="1" applyAlignment="1" applyProtection="1">
      <alignment horizontal="right" vertical="center" wrapText="1" shrinkToFit="1"/>
    </xf>
    <xf numFmtId="0" fontId="8" fillId="0" borderId="3" xfId="5" applyFont="1" applyBorder="1" applyAlignment="1" applyProtection="1">
      <alignment vertical="center"/>
    </xf>
    <xf numFmtId="0" fontId="10" fillId="0" borderId="4" xfId="5" applyFont="1" applyBorder="1" applyAlignment="1" applyProtection="1">
      <alignment horizontal="justify" vertical="center" wrapText="1"/>
    </xf>
    <xf numFmtId="178" fontId="10" fillId="0" borderId="6" xfId="5" applyNumberFormat="1" applyFont="1" applyFill="1" applyBorder="1" applyAlignment="1" applyProtection="1">
      <alignment horizontal="right" vertical="center" wrapText="1"/>
    </xf>
    <xf numFmtId="178" fontId="10" fillId="0" borderId="1" xfId="5" applyNumberFormat="1" applyFont="1" applyFill="1" applyBorder="1" applyAlignment="1" applyProtection="1">
      <alignment horizontal="right" vertical="center" wrapText="1"/>
    </xf>
    <xf numFmtId="178" fontId="10" fillId="0" borderId="5" xfId="5" applyNumberFormat="1" applyFont="1" applyFill="1" applyBorder="1" applyAlignment="1" applyProtection="1">
      <alignment horizontal="right" vertical="center" wrapText="1"/>
    </xf>
    <xf numFmtId="0" fontId="10" fillId="0" borderId="1" xfId="5" applyFont="1" applyFill="1" applyBorder="1" applyAlignment="1" applyProtection="1">
      <alignment horizontal="right" vertical="center" wrapText="1"/>
    </xf>
    <xf numFmtId="0" fontId="10" fillId="0" borderId="5" xfId="5" applyFont="1" applyFill="1" applyBorder="1" applyAlignment="1" applyProtection="1">
      <alignment horizontal="right" vertical="center" wrapText="1"/>
    </xf>
    <xf numFmtId="0" fontId="20" fillId="0" borderId="1" xfId="5" applyFont="1" applyFill="1" applyBorder="1" applyAlignment="1" applyProtection="1">
      <alignment horizontal="right" vertical="center" wrapText="1"/>
    </xf>
    <xf numFmtId="0" fontId="20" fillId="0" borderId="5" xfId="5" applyFont="1" applyFill="1" applyBorder="1" applyAlignment="1" applyProtection="1">
      <alignment horizontal="right" vertical="center" wrapText="1"/>
    </xf>
    <xf numFmtId="0" fontId="20" fillId="0" borderId="1" xfId="5" applyFont="1" applyBorder="1" applyAlignment="1" applyProtection="1">
      <alignment horizontal="right" vertical="center" wrapText="1"/>
    </xf>
    <xf numFmtId="0" fontId="20" fillId="0" borderId="5" xfId="5" applyFont="1" applyBorder="1" applyAlignment="1" applyProtection="1">
      <alignment horizontal="right" vertical="center" wrapText="1"/>
    </xf>
    <xf numFmtId="0" fontId="20" fillId="0" borderId="6" xfId="5" applyFont="1" applyBorder="1" applyAlignment="1" applyProtection="1">
      <alignment horizontal="right" vertical="center" wrapText="1"/>
    </xf>
    <xf numFmtId="0" fontId="8" fillId="0" borderId="1" xfId="5" applyFont="1" applyBorder="1" applyAlignment="1" applyProtection="1">
      <alignment vertical="center"/>
    </xf>
    <xf numFmtId="0" fontId="7" fillId="0" borderId="0" xfId="5" applyFont="1" applyBorder="1" applyAlignment="1" applyProtection="1">
      <alignment vertical="center"/>
    </xf>
    <xf numFmtId="0" fontId="20" fillId="0" borderId="0" xfId="5" applyFont="1" applyBorder="1" applyAlignment="1" applyProtection="1">
      <alignment horizontal="right" vertical="center" wrapText="1"/>
    </xf>
    <xf numFmtId="0" fontId="41" fillId="0" borderId="0" xfId="5" applyFont="1" applyBorder="1" applyAlignment="1" applyProtection="1">
      <alignment vertical="center"/>
    </xf>
    <xf numFmtId="0" fontId="42" fillId="0" borderId="0" xfId="5" applyFont="1" applyBorder="1" applyAlignment="1" applyProtection="1">
      <alignment horizontal="right" vertical="center" wrapText="1"/>
    </xf>
    <xf numFmtId="0" fontId="40" fillId="0" borderId="0" xfId="5" applyFont="1" applyBorder="1" applyAlignment="1" applyProtection="1">
      <alignment vertical="center"/>
    </xf>
    <xf numFmtId="38" fontId="6" fillId="0" borderId="0" xfId="6" applyFont="1" applyFill="1" applyBorder="1" applyAlignment="1" applyProtection="1">
      <alignment horizontal="right" vertical="center" shrinkToFit="1"/>
    </xf>
    <xf numFmtId="0" fontId="5" fillId="0" borderId="4" xfId="4" applyFont="1" applyBorder="1" applyAlignment="1" applyProtection="1">
      <alignment horizontal="center" vertical="center" wrapText="1"/>
    </xf>
    <xf numFmtId="3" fontId="8" fillId="0" borderId="7" xfId="4" applyNumberFormat="1" applyFont="1" applyFill="1" applyBorder="1" applyAlignment="1" applyProtection="1">
      <alignment horizontal="right" vertical="center" wrapText="1"/>
    </xf>
    <xf numFmtId="3" fontId="8" fillId="0" borderId="0" xfId="4" applyNumberFormat="1" applyFont="1" applyFill="1" applyBorder="1" applyAlignment="1" applyProtection="1">
      <alignment horizontal="right" vertical="center" wrapText="1"/>
    </xf>
    <xf numFmtId="38" fontId="8" fillId="0" borderId="0" xfId="14" applyFont="1" applyFill="1" applyBorder="1" applyAlignment="1" applyProtection="1">
      <alignment horizontal="right" vertical="center" wrapText="1"/>
    </xf>
    <xf numFmtId="0" fontId="40" fillId="0" borderId="3" xfId="3" applyFont="1" applyBorder="1" applyAlignment="1">
      <alignment vertical="center"/>
    </xf>
    <xf numFmtId="0" fontId="40" fillId="0" borderId="3" xfId="3" applyFont="1" applyFill="1" applyBorder="1" applyAlignment="1">
      <alignment vertical="center"/>
    </xf>
    <xf numFmtId="3" fontId="8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38" fontId="19" fillId="0" borderId="0" xfId="14" applyFont="1" applyBorder="1" applyAlignment="1" applyProtection="1">
      <alignment horizontal="right" vertical="center" wrapText="1"/>
    </xf>
    <xf numFmtId="0" fontId="6" fillId="0" borderId="20" xfId="5" applyFont="1" applyBorder="1" applyAlignment="1" applyProtection="1">
      <alignment vertical="center"/>
    </xf>
    <xf numFmtId="0" fontId="6" fillId="0" borderId="3" xfId="5" applyFont="1" applyBorder="1" applyAlignment="1" applyProtection="1">
      <alignment vertical="center"/>
    </xf>
    <xf numFmtId="0" fontId="8" fillId="0" borderId="3" xfId="5" applyFont="1" applyBorder="1" applyAlignment="1" applyProtection="1">
      <alignment vertical="center"/>
    </xf>
    <xf numFmtId="38" fontId="6" fillId="0" borderId="0" xfId="6" applyFont="1" applyFill="1" applyBorder="1" applyAlignment="1" applyProtection="1">
      <alignment horizontal="right" vertical="center" shrinkToFit="1"/>
    </xf>
    <xf numFmtId="0" fontId="8" fillId="0" borderId="7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horizontal="right" vertical="center" wrapText="1"/>
    </xf>
    <xf numFmtId="0" fontId="8" fillId="0" borderId="3" xfId="0" applyFont="1" applyFill="1" applyBorder="1" applyAlignment="1" applyProtection="1">
      <alignment horizontal="right" vertical="center" wrapText="1"/>
    </xf>
    <xf numFmtId="0" fontId="8" fillId="0" borderId="6" xfId="0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/>
    </xf>
    <xf numFmtId="0" fontId="8" fillId="0" borderId="5" xfId="0" applyFont="1" applyFill="1" applyBorder="1" applyAlignment="1" applyProtection="1">
      <alignment horizontal="right"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/>
    </xf>
    <xf numFmtId="38" fontId="8" fillId="0" borderId="7" xfId="14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right" vertical="center" wrapText="1" shrinkToFit="1"/>
    </xf>
    <xf numFmtId="176" fontId="8" fillId="0" borderId="5" xfId="0" applyNumberFormat="1" applyFont="1" applyFill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horizontal="right" vertical="center" wrapText="1"/>
    </xf>
    <xf numFmtId="3" fontId="8" fillId="0" borderId="5" xfId="0" applyNumberFormat="1" applyFont="1" applyFill="1" applyBorder="1" applyAlignment="1" applyProtection="1">
      <alignment horizontal="right" vertical="center" wrapText="1"/>
    </xf>
    <xf numFmtId="0" fontId="1" fillId="0" borderId="3" xfId="0" applyFont="1" applyBorder="1" applyAlignment="1" applyProtection="1">
      <alignment vertical="center"/>
    </xf>
    <xf numFmtId="38" fontId="8" fillId="0" borderId="7" xfId="14" applyFont="1" applyFill="1" applyBorder="1" applyAlignment="1" applyProtection="1">
      <alignment horizontal="right" vertical="center" wrapText="1"/>
    </xf>
    <xf numFmtId="38" fontId="8" fillId="0" borderId="3" xfId="14" applyFont="1" applyFill="1" applyBorder="1" applyAlignment="1" applyProtection="1">
      <alignment horizontal="right" vertical="center" wrapText="1"/>
    </xf>
    <xf numFmtId="38" fontId="8" fillId="0" borderId="0" xfId="14" applyFont="1" applyFill="1" applyBorder="1" applyAlignment="1" applyProtection="1">
      <alignment horizontal="right" vertical="center" wrapText="1"/>
    </xf>
    <xf numFmtId="0" fontId="0" fillId="0" borderId="3" xfId="0" applyFont="1" applyBorder="1" applyAlignment="1">
      <alignment vertical="center"/>
    </xf>
    <xf numFmtId="38" fontId="8" fillId="0" borderId="7" xfId="8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vertical="center"/>
    </xf>
    <xf numFmtId="0" fontId="7" fillId="0" borderId="19" xfId="3" applyFont="1" applyBorder="1" applyAlignment="1" applyProtection="1">
      <alignment horizontal="left" vertical="center"/>
    </xf>
    <xf numFmtId="49" fontId="6" fillId="0" borderId="3" xfId="5" applyNumberFormat="1" applyFont="1" applyFill="1" applyBorder="1" applyAlignment="1" applyProtection="1">
      <alignment horizontal="right" vertical="center" wrapText="1"/>
    </xf>
    <xf numFmtId="0" fontId="6" fillId="0" borderId="1" xfId="5" applyFont="1" applyFill="1" applyBorder="1" applyAlignment="1" applyProtection="1">
      <alignment horizontal="right" vertical="center" wrapText="1"/>
    </xf>
    <xf numFmtId="0" fontId="6" fillId="0" borderId="5" xfId="5" applyFont="1" applyFill="1" applyBorder="1" applyAlignment="1" applyProtection="1">
      <alignment horizontal="right" vertical="center" wrapText="1"/>
    </xf>
    <xf numFmtId="0" fontId="6" fillId="0" borderId="5" xfId="5" applyNumberFormat="1" applyFont="1" applyFill="1" applyBorder="1" applyAlignment="1" applyProtection="1">
      <alignment horizontal="right" vertical="center" wrapText="1"/>
    </xf>
    <xf numFmtId="49" fontId="6" fillId="0" borderId="1" xfId="5" applyNumberFormat="1" applyFont="1" applyFill="1" applyBorder="1" applyAlignment="1" applyProtection="1">
      <alignment horizontal="right" vertical="center" wrapText="1"/>
    </xf>
    <xf numFmtId="0" fontId="6" fillId="0" borderId="6" xfId="5" applyNumberFormat="1" applyFont="1" applyFill="1" applyBorder="1" applyAlignment="1" applyProtection="1">
      <alignment horizontal="right" vertical="center" wrapText="1"/>
    </xf>
    <xf numFmtId="3" fontId="6" fillId="0" borderId="0" xfId="5" applyNumberFormat="1" applyFont="1" applyFill="1" applyBorder="1" applyAlignment="1" applyProtection="1">
      <alignment horizontal="right" vertical="center" wrapText="1"/>
    </xf>
    <xf numFmtId="0" fontId="6" fillId="0" borderId="7" xfId="5" applyNumberFormat="1" applyFont="1" applyFill="1" applyBorder="1" applyAlignment="1" applyProtection="1">
      <alignment horizontal="right" vertical="center" wrapText="1"/>
    </xf>
    <xf numFmtId="49" fontId="6" fillId="0" borderId="3" xfId="5" applyNumberFormat="1" applyFont="1" applyFill="1" applyBorder="1" applyAlignment="1" applyProtection="1">
      <alignment horizontal="right" vertical="center"/>
    </xf>
    <xf numFmtId="49" fontId="6" fillId="0" borderId="1" xfId="5" applyNumberFormat="1" applyFont="1" applyFill="1" applyBorder="1" applyAlignment="1" applyProtection="1">
      <alignment horizontal="right" vertical="center"/>
    </xf>
    <xf numFmtId="3" fontId="6" fillId="0" borderId="8" xfId="5" applyNumberFormat="1" applyFont="1" applyFill="1" applyBorder="1" applyAlignment="1" applyProtection="1">
      <alignment horizontal="right" vertical="center" wrapText="1"/>
    </xf>
    <xf numFmtId="0" fontId="6" fillId="0" borderId="19" xfId="5" applyFont="1" applyFill="1" applyBorder="1" applyAlignment="1" applyProtection="1">
      <alignment horizontal="right" vertical="center" wrapText="1"/>
    </xf>
    <xf numFmtId="49" fontId="6" fillId="0" borderId="3" xfId="5" applyNumberFormat="1" applyFont="1" applyFill="1" applyBorder="1" applyAlignment="1" applyProtection="1">
      <alignment vertical="center"/>
    </xf>
    <xf numFmtId="49" fontId="6" fillId="0" borderId="1" xfId="5" applyNumberFormat="1" applyFont="1" applyFill="1" applyBorder="1" applyAlignment="1" applyProtection="1">
      <alignment vertical="center"/>
    </xf>
    <xf numFmtId="38" fontId="8" fillId="0" borderId="6" xfId="8" applyFont="1" applyFill="1" applyBorder="1" applyAlignment="1">
      <alignment horizontal="right" vertical="center"/>
    </xf>
    <xf numFmtId="3" fontId="8" fillId="0" borderId="0" xfId="5" applyNumberFormat="1" applyFont="1" applyFill="1" applyBorder="1" applyAlignment="1" applyProtection="1">
      <alignment horizontal="right" vertical="center" wrapText="1"/>
    </xf>
    <xf numFmtId="3" fontId="8" fillId="0" borderId="7" xfId="5" applyNumberFormat="1" applyFont="1" applyFill="1" applyBorder="1" applyAlignment="1" applyProtection="1">
      <alignment horizontal="right" vertical="center" wrapText="1"/>
    </xf>
    <xf numFmtId="176" fontId="8" fillId="0" borderId="0" xfId="5" applyNumberFormat="1" applyFont="1" applyFill="1" applyBorder="1" applyAlignment="1" applyProtection="1">
      <alignment horizontal="right" vertical="center" wrapText="1"/>
    </xf>
    <xf numFmtId="0" fontId="8" fillId="0" borderId="3" xfId="5" applyFont="1" applyFill="1" applyBorder="1" applyAlignment="1" applyProtection="1">
      <alignment horizontal="right" vertical="center" wrapText="1"/>
    </xf>
    <xf numFmtId="0" fontId="8" fillId="0" borderId="7" xfId="5" applyFont="1" applyFill="1" applyBorder="1" applyAlignment="1" applyProtection="1">
      <alignment horizontal="right" vertical="center" wrapText="1"/>
    </xf>
    <xf numFmtId="0" fontId="0" fillId="0" borderId="3" xfId="0" applyFont="1" applyFill="1" applyBorder="1" applyAlignment="1">
      <alignment vertical="center"/>
    </xf>
    <xf numFmtId="177" fontId="5" fillId="0" borderId="4" xfId="3" applyNumberFormat="1" applyFont="1" applyFill="1" applyBorder="1" applyAlignment="1">
      <alignment horizontal="center" vertical="center" wrapText="1"/>
    </xf>
    <xf numFmtId="38" fontId="5" fillId="0" borderId="6" xfId="8" applyFont="1" applyFill="1" applyBorder="1" applyAlignment="1">
      <alignment vertical="center" wrapText="1"/>
    </xf>
    <xf numFmtId="38" fontId="5" fillId="0" borderId="1" xfId="8" applyFont="1" applyFill="1" applyBorder="1" applyAlignment="1">
      <alignment vertical="center" wrapText="1"/>
    </xf>
    <xf numFmtId="38" fontId="5" fillId="0" borderId="5" xfId="8" applyFont="1" applyFill="1" applyBorder="1" applyAlignment="1">
      <alignment vertical="center" wrapText="1"/>
    </xf>
    <xf numFmtId="38" fontId="5" fillId="0" borderId="6" xfId="8" applyFont="1" applyFill="1" applyBorder="1" applyAlignment="1">
      <alignment horizontal="right" vertical="center" wrapText="1"/>
    </xf>
    <xf numFmtId="38" fontId="5" fillId="0" borderId="1" xfId="8" applyFont="1" applyFill="1" applyBorder="1" applyAlignment="1">
      <alignment horizontal="right" vertical="center" wrapText="1"/>
    </xf>
    <xf numFmtId="38" fontId="5" fillId="0" borderId="5" xfId="8" applyFont="1" applyFill="1" applyBorder="1" applyAlignment="1">
      <alignment horizontal="right" vertical="center" wrapText="1"/>
    </xf>
    <xf numFmtId="38" fontId="5" fillId="0" borderId="25" xfId="8" applyFont="1" applyFill="1" applyBorder="1" applyAlignment="1">
      <alignment horizontal="right" vertical="center" wrapText="1"/>
    </xf>
    <xf numFmtId="0" fontId="5" fillId="0" borderId="7" xfId="7" applyFont="1" applyFill="1" applyBorder="1" applyAlignment="1" applyProtection="1">
      <alignment horizontal="right" vertical="center" wrapText="1"/>
    </xf>
    <xf numFmtId="0" fontId="5" fillId="0" borderId="0" xfId="7" applyFont="1" applyFill="1" applyBorder="1" applyAlignment="1" applyProtection="1">
      <alignment horizontal="right" vertical="center" wrapText="1"/>
    </xf>
    <xf numFmtId="0" fontId="5" fillId="0" borderId="3" xfId="3" applyFont="1" applyFill="1" applyBorder="1" applyAlignment="1" applyProtection="1">
      <alignment horizontal="right" vertical="center" wrapText="1"/>
    </xf>
    <xf numFmtId="0" fontId="5" fillId="0" borderId="14" xfId="7" applyFont="1" applyFill="1" applyBorder="1" applyAlignment="1" applyProtection="1">
      <alignment horizontal="right" vertical="center" wrapText="1"/>
    </xf>
    <xf numFmtId="0" fontId="5" fillId="0" borderId="18" xfId="3" applyFont="1" applyFill="1" applyBorder="1" applyAlignment="1" applyProtection="1">
      <alignment vertical="center" wrapText="1"/>
    </xf>
    <xf numFmtId="0" fontId="4" fillId="0" borderId="0" xfId="5" applyFont="1" applyFill="1" applyAlignment="1" applyProtection="1">
      <alignment horizontal="left" vertical="center"/>
    </xf>
    <xf numFmtId="0" fontId="1" fillId="0" borderId="5" xfId="5" applyFont="1" applyFill="1" applyBorder="1" applyAlignment="1" applyProtection="1">
      <alignment horizontal="left" vertical="center"/>
    </xf>
    <xf numFmtId="0" fontId="6" fillId="0" borderId="8" xfId="5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 applyProtection="1">
      <alignment horizontal="center" vertical="center" wrapText="1"/>
    </xf>
    <xf numFmtId="0" fontId="6" fillId="0" borderId="6" xfId="5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0" fontId="6" fillId="0" borderId="11" xfId="5" applyFont="1" applyFill="1" applyBorder="1" applyAlignment="1" applyProtection="1">
      <alignment horizontal="center" vertical="center" wrapText="1"/>
    </xf>
    <xf numFmtId="0" fontId="6" fillId="0" borderId="12" xfId="5" applyFont="1" applyFill="1" applyBorder="1" applyAlignment="1" applyProtection="1">
      <alignment horizontal="center" vertical="center" wrapText="1"/>
    </xf>
    <xf numFmtId="0" fontId="6" fillId="0" borderId="19" xfId="5" applyFont="1" applyFill="1" applyBorder="1" applyAlignment="1" applyProtection="1">
      <alignment horizontal="center" vertical="center" wrapText="1"/>
    </xf>
    <xf numFmtId="0" fontId="6" fillId="0" borderId="5" xfId="5" applyFont="1" applyFill="1" applyBorder="1" applyAlignment="1" applyProtection="1">
      <alignment horizontal="center" vertical="center" wrapText="1"/>
    </xf>
    <xf numFmtId="0" fontId="6" fillId="0" borderId="33" xfId="5" applyFont="1" applyFill="1" applyBorder="1" applyAlignment="1" applyProtection="1">
      <alignment horizontal="center" vertical="center" wrapText="1"/>
    </xf>
    <xf numFmtId="0" fontId="6" fillId="0" borderId="34" xfId="5" applyFont="1" applyFill="1" applyBorder="1" applyAlignment="1" applyProtection="1">
      <alignment horizontal="center" vertical="center" wrapText="1"/>
    </xf>
    <xf numFmtId="0" fontId="7" fillId="0" borderId="0" xfId="5" applyFont="1" applyAlignment="1" applyProtection="1">
      <alignment horizontal="left" vertical="center"/>
    </xf>
    <xf numFmtId="0" fontId="7" fillId="0" borderId="0" xfId="5" applyFont="1" applyAlignment="1" applyProtection="1">
      <alignment vertical="center"/>
    </xf>
    <xf numFmtId="0" fontId="7" fillId="0" borderId="19" xfId="5" applyFont="1" applyBorder="1" applyAlignment="1" applyProtection="1">
      <alignment horizontal="left" vertical="center"/>
    </xf>
    <xf numFmtId="0" fontId="6" fillId="0" borderId="35" xfId="5" applyFont="1" applyFill="1" applyBorder="1" applyAlignment="1" applyProtection="1">
      <alignment horizontal="distributed" vertical="center" wrapText="1"/>
    </xf>
    <xf numFmtId="0" fontId="6" fillId="0" borderId="0" xfId="5" applyFont="1" applyFill="1" applyBorder="1" applyAlignment="1" applyProtection="1">
      <alignment horizontal="distributed" vertical="center" wrapText="1"/>
    </xf>
    <xf numFmtId="0" fontId="6" fillId="0" borderId="5" xfId="5" applyFont="1" applyFill="1" applyBorder="1" applyAlignment="1" applyProtection="1">
      <alignment horizontal="distributed" vertical="center" wrapText="1"/>
    </xf>
    <xf numFmtId="0" fontId="6" fillId="0" borderId="19" xfId="5" applyFont="1" applyFill="1" applyBorder="1" applyAlignment="1" applyProtection="1">
      <alignment horizontal="distributed" vertical="center"/>
    </xf>
    <xf numFmtId="0" fontId="6" fillId="0" borderId="0" xfId="5" applyFont="1" applyFill="1" applyBorder="1" applyAlignment="1" applyProtection="1">
      <alignment horizontal="distributed" vertical="center"/>
    </xf>
    <xf numFmtId="0" fontId="6" fillId="0" borderId="5" xfId="5" applyFont="1" applyFill="1" applyBorder="1" applyAlignment="1" applyProtection="1">
      <alignment horizontal="distributed" vertical="center"/>
    </xf>
    <xf numFmtId="0" fontId="6" fillId="0" borderId="19" xfId="5" applyFont="1" applyFill="1" applyBorder="1" applyAlignment="1" applyProtection="1">
      <alignment horizontal="distributed"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3" fontId="6" fillId="0" borderId="7" xfId="5" applyNumberFormat="1" applyFont="1" applyFill="1" applyBorder="1" applyAlignment="1" applyProtection="1">
      <alignment horizontal="right" vertical="center" shrinkToFit="1"/>
    </xf>
    <xf numFmtId="0" fontId="6" fillId="0" borderId="0" xfId="5" applyFont="1" applyFill="1" applyBorder="1" applyAlignment="1" applyProtection="1">
      <alignment horizontal="right" vertical="center" shrinkToFit="1"/>
    </xf>
    <xf numFmtId="0" fontId="8" fillId="0" borderId="10" xfId="5" applyFont="1" applyBorder="1" applyAlignment="1" applyProtection="1">
      <alignment horizontal="center" vertical="center" wrapText="1"/>
    </xf>
    <xf numFmtId="0" fontId="8" fillId="0" borderId="11" xfId="5" applyFont="1" applyBorder="1" applyAlignment="1" applyProtection="1">
      <alignment horizontal="center" vertical="center" wrapText="1"/>
    </xf>
    <xf numFmtId="0" fontId="8" fillId="0" borderId="12" xfId="5" applyFont="1" applyBorder="1" applyAlignment="1" applyProtection="1">
      <alignment horizontal="center" vertical="center" wrapText="1"/>
    </xf>
    <xf numFmtId="3" fontId="6" fillId="0" borderId="10" xfId="5" applyNumberFormat="1" applyFont="1" applyBorder="1" applyAlignment="1" applyProtection="1">
      <alignment horizontal="center" vertical="center" shrinkToFit="1"/>
    </xf>
    <xf numFmtId="3" fontId="6" fillId="0" borderId="12" xfId="5" applyNumberFormat="1" applyFont="1" applyBorder="1" applyAlignment="1" applyProtection="1">
      <alignment horizontal="center" vertical="center" shrinkToFit="1"/>
    </xf>
    <xf numFmtId="3" fontId="6" fillId="0" borderId="10" xfId="5" applyNumberFormat="1" applyFont="1" applyFill="1" applyBorder="1" applyAlignment="1" applyProtection="1">
      <alignment horizontal="center" vertical="center" shrinkToFit="1"/>
    </xf>
    <xf numFmtId="3" fontId="6" fillId="0" borderId="11" xfId="5" applyNumberFormat="1" applyFont="1" applyFill="1" applyBorder="1" applyAlignment="1" applyProtection="1">
      <alignment horizontal="center" vertical="center" shrinkToFit="1"/>
    </xf>
    <xf numFmtId="0" fontId="6" fillId="0" borderId="10" xfId="5" applyFont="1" applyBorder="1" applyAlignment="1" applyProtection="1">
      <alignment horizontal="center" vertical="center" wrapText="1"/>
    </xf>
    <xf numFmtId="0" fontId="6" fillId="0" borderId="11" xfId="5" applyFont="1" applyBorder="1" applyAlignment="1" applyProtection="1">
      <alignment horizontal="center" vertical="center" wrapText="1"/>
    </xf>
    <xf numFmtId="3" fontId="8" fillId="0" borderId="10" xfId="5" applyNumberFormat="1" applyFont="1" applyBorder="1" applyAlignment="1" applyProtection="1">
      <alignment horizontal="center" vertical="center" shrinkToFit="1"/>
    </xf>
    <xf numFmtId="3" fontId="8" fillId="0" borderId="12" xfId="5" applyNumberFormat="1" applyFont="1" applyBorder="1" applyAlignment="1" applyProtection="1">
      <alignment horizontal="center" vertical="center" shrinkToFit="1"/>
    </xf>
    <xf numFmtId="3" fontId="6" fillId="0" borderId="0" xfId="5" applyNumberFormat="1" applyFont="1" applyFill="1" applyBorder="1" applyAlignment="1" applyProtection="1">
      <alignment horizontal="right" vertical="center" shrinkToFit="1"/>
    </xf>
    <xf numFmtId="38" fontId="6" fillId="0" borderId="7" xfId="6" applyFont="1" applyFill="1" applyBorder="1" applyAlignment="1" applyProtection="1">
      <alignment horizontal="right" vertical="center" shrinkToFit="1"/>
    </xf>
    <xf numFmtId="38" fontId="6" fillId="0" borderId="0" xfId="6" applyFont="1" applyFill="1" applyBorder="1" applyAlignment="1" applyProtection="1">
      <alignment horizontal="right" vertical="center" shrinkToFit="1"/>
    </xf>
    <xf numFmtId="0" fontId="6" fillId="0" borderId="8" xfId="5" applyFont="1" applyBorder="1" applyAlignment="1" applyProtection="1">
      <alignment horizontal="center" vertical="center" wrapText="1"/>
    </xf>
    <xf numFmtId="0" fontId="6" fillId="0" borderId="17" xfId="5" applyFont="1" applyBorder="1" applyAlignment="1" applyProtection="1">
      <alignment horizontal="center" vertical="center" wrapText="1"/>
    </xf>
    <xf numFmtId="0" fontId="6" fillId="0" borderId="6" xfId="5" applyFont="1" applyBorder="1" applyAlignment="1" applyProtection="1">
      <alignment horizontal="center" vertical="center" wrapText="1"/>
    </xf>
    <xf numFmtId="0" fontId="6" fillId="0" borderId="1" xfId="5" applyFont="1" applyBorder="1" applyAlignment="1" applyProtection="1">
      <alignment horizontal="center" vertical="center" wrapText="1"/>
    </xf>
    <xf numFmtId="3" fontId="6" fillId="0" borderId="12" xfId="5" applyNumberFormat="1" applyFont="1" applyFill="1" applyBorder="1" applyAlignment="1" applyProtection="1">
      <alignment horizontal="center" vertical="center" shrinkToFit="1"/>
    </xf>
    <xf numFmtId="0" fontId="8" fillId="0" borderId="16" xfId="5" applyFont="1" applyBorder="1" applyAlignment="1" applyProtection="1">
      <alignment horizontal="center" vertical="center" wrapText="1"/>
    </xf>
    <xf numFmtId="0" fontId="8" fillId="0" borderId="4" xfId="5" applyFont="1" applyBorder="1" applyAlignment="1" applyProtection="1">
      <alignment horizontal="center" vertical="center" wrapText="1"/>
    </xf>
    <xf numFmtId="0" fontId="6" fillId="0" borderId="12" xfId="5" applyFont="1" applyBorder="1" applyAlignment="1" applyProtection="1">
      <alignment horizontal="center" vertical="center" wrapText="1"/>
    </xf>
    <xf numFmtId="38" fontId="8" fillId="0" borderId="0" xfId="14" applyFont="1" applyBorder="1" applyAlignment="1" applyProtection="1">
      <alignment horizontal="center" vertical="center" wrapText="1"/>
    </xf>
    <xf numFmtId="0" fontId="8" fillId="0" borderId="8" xfId="5" applyFont="1" applyBorder="1" applyAlignment="1" applyProtection="1">
      <alignment horizontal="center" vertical="center" wrapText="1"/>
    </xf>
    <xf numFmtId="0" fontId="8" fillId="0" borderId="19" xfId="5" applyFont="1" applyBorder="1" applyAlignment="1" applyProtection="1">
      <alignment horizontal="center" vertical="center" wrapText="1"/>
    </xf>
    <xf numFmtId="0" fontId="8" fillId="0" borderId="26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 vertical="center" wrapText="1"/>
    </xf>
    <xf numFmtId="0" fontId="8" fillId="0" borderId="21" xfId="5" applyFont="1" applyBorder="1" applyAlignment="1" applyProtection="1">
      <alignment horizontal="center" vertical="center" wrapText="1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1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3" fontId="8" fillId="0" borderId="11" xfId="5" applyNumberFormat="1" applyFont="1" applyBorder="1" applyAlignment="1" applyProtection="1">
      <alignment horizontal="center" vertical="center" shrinkToFit="1"/>
    </xf>
    <xf numFmtId="3" fontId="8" fillId="0" borderId="10" xfId="5" applyNumberFormat="1" applyFont="1" applyFill="1" applyBorder="1" applyAlignment="1" applyProtection="1">
      <alignment horizontal="center" vertical="center" shrinkToFit="1"/>
    </xf>
    <xf numFmtId="3" fontId="8" fillId="0" borderId="12" xfId="5" applyNumberFormat="1" applyFont="1" applyFill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left" vertical="center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38" fontId="8" fillId="0" borderId="0" xfId="6" applyFont="1" applyFill="1" applyBorder="1" applyAlignment="1" applyProtection="1">
      <alignment horizontal="center" vertical="center" wrapText="1" shrinkToFit="1"/>
    </xf>
    <xf numFmtId="0" fontId="7" fillId="0" borderId="19" xfId="3" applyFont="1" applyBorder="1" applyAlignment="1" applyProtection="1">
      <alignment horizontal="left" vertical="center"/>
    </xf>
    <xf numFmtId="0" fontId="0" fillId="0" borderId="5" xfId="3" applyFont="1" applyBorder="1" applyAlignment="1" applyProtection="1">
      <alignment horizontal="left" vertical="center"/>
    </xf>
    <xf numFmtId="0" fontId="1" fillId="0" borderId="5" xfId="3" applyFont="1" applyBorder="1" applyAlignment="1" applyProtection="1">
      <alignment horizontal="left" vertical="center"/>
    </xf>
    <xf numFmtId="0" fontId="5" fillId="0" borderId="10" xfId="3" applyFont="1" applyBorder="1" applyAlignment="1" applyProtection="1">
      <alignment horizontal="center" vertical="center" wrapText="1"/>
    </xf>
    <xf numFmtId="0" fontId="5" fillId="0" borderId="12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left" vertical="center"/>
    </xf>
    <xf numFmtId="0" fontId="18" fillId="0" borderId="10" xfId="3" applyFont="1" applyBorder="1" applyAlignment="1" applyProtection="1">
      <alignment horizontal="center" vertical="center" wrapText="1"/>
    </xf>
    <xf numFmtId="0" fontId="18" fillId="0" borderId="12" xfId="3" applyFont="1" applyBorder="1" applyAlignment="1" applyProtection="1">
      <alignment horizontal="center" vertical="center" wrapText="1"/>
    </xf>
    <xf numFmtId="0" fontId="8" fillId="0" borderId="2" xfId="3" applyFont="1" applyBorder="1" applyAlignment="1" applyProtection="1">
      <alignment horizontal="distributed" vertical="center" wrapText="1"/>
    </xf>
    <xf numFmtId="0" fontId="8" fillId="0" borderId="16" xfId="3" applyFont="1" applyBorder="1" applyAlignment="1" applyProtection="1">
      <alignment horizontal="center" vertical="center" wrapText="1"/>
    </xf>
    <xf numFmtId="0" fontId="8" fillId="0" borderId="4" xfId="3" applyFont="1" applyBorder="1" applyAlignment="1" applyProtection="1">
      <alignment horizontal="center" vertical="center" wrapText="1"/>
    </xf>
    <xf numFmtId="0" fontId="8" fillId="0" borderId="10" xfId="3" applyFont="1" applyBorder="1" applyAlignment="1" applyProtection="1">
      <alignment horizontal="center" vertical="center" wrapText="1"/>
    </xf>
    <xf numFmtId="0" fontId="8" fillId="0" borderId="11" xfId="3" applyFont="1" applyBorder="1" applyAlignment="1" applyProtection="1">
      <alignment horizontal="center" vertical="center" wrapText="1"/>
    </xf>
    <xf numFmtId="0" fontId="8" fillId="0" borderId="12" xfId="3" applyFont="1" applyBorder="1" applyAlignment="1" applyProtection="1">
      <alignment horizontal="center" vertical="center" wrapText="1"/>
    </xf>
    <xf numFmtId="0" fontId="7" fillId="0" borderId="0" xfId="3" applyFont="1" applyBorder="1" applyAlignment="1" applyProtection="1">
      <alignment horizontal="left" vertical="center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8" fillId="0" borderId="29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19" xfId="3" applyFont="1" applyFill="1" applyBorder="1" applyAlignment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8" fillId="0" borderId="19" xfId="4" applyFont="1" applyBorder="1" applyAlignment="1" applyProtection="1">
      <alignment horizontal="center" vertical="center" wrapText="1"/>
    </xf>
    <xf numFmtId="0" fontId="8" fillId="0" borderId="17" xfId="4" applyFont="1" applyBorder="1" applyAlignment="1" applyProtection="1">
      <alignment horizontal="center" vertical="center" wrapText="1"/>
    </xf>
    <xf numFmtId="0" fontId="8" fillId="0" borderId="5" xfId="4" applyFont="1" applyBorder="1" applyAlignment="1" applyProtection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vertical="center"/>
    </xf>
    <xf numFmtId="0" fontId="1" fillId="0" borderId="5" xfId="4" applyBorder="1" applyAlignment="1" applyProtection="1">
      <alignment horizontal="left" vertical="center"/>
    </xf>
    <xf numFmtId="0" fontId="8" fillId="0" borderId="8" xfId="4" applyFont="1" applyBorder="1" applyAlignment="1" applyProtection="1">
      <alignment horizontal="center" vertical="center" wrapText="1"/>
    </xf>
    <xf numFmtId="0" fontId="8" fillId="0" borderId="6" xfId="4" applyFont="1" applyBorder="1" applyAlignment="1" applyProtection="1">
      <alignment horizontal="center" vertical="center" wrapText="1"/>
    </xf>
    <xf numFmtId="0" fontId="8" fillId="0" borderId="16" xfId="4" applyFont="1" applyBorder="1" applyAlignment="1" applyProtection="1">
      <alignment horizontal="center" vertical="center" wrapText="1"/>
    </xf>
    <xf numFmtId="0" fontId="8" fillId="0" borderId="4" xfId="4" applyFont="1" applyBorder="1" applyAlignment="1" applyProtection="1">
      <alignment horizontal="center" vertical="center" wrapText="1"/>
    </xf>
    <xf numFmtId="0" fontId="7" fillId="0" borderId="19" xfId="4" applyFont="1" applyFill="1" applyBorder="1" applyAlignment="1" applyProtection="1">
      <alignment horizontal="left" vertical="center"/>
    </xf>
    <xf numFmtId="0" fontId="7" fillId="0" borderId="0" xfId="4" applyFont="1" applyFill="1" applyBorder="1" applyAlignment="1" applyProtection="1">
      <alignment horizontal="left" vertical="center"/>
    </xf>
    <xf numFmtId="0" fontId="0" fillId="0" borderId="5" xfId="4" applyFont="1" applyBorder="1" applyAlignment="1" applyProtection="1">
      <alignment horizontal="left" vertical="center"/>
    </xf>
    <xf numFmtId="0" fontId="8" fillId="0" borderId="10" xfId="4" applyFont="1" applyBorder="1" applyAlignment="1" applyProtection="1">
      <alignment horizontal="center" vertical="center" wrapText="1"/>
    </xf>
    <xf numFmtId="0" fontId="8" fillId="0" borderId="11" xfId="4" applyFont="1" applyBorder="1" applyAlignment="1" applyProtection="1">
      <alignment horizontal="center" vertical="center" wrapText="1"/>
    </xf>
    <xf numFmtId="0" fontId="8" fillId="0" borderId="12" xfId="4" applyFont="1" applyBorder="1" applyAlignment="1" applyProtection="1">
      <alignment horizontal="center" vertical="center" wrapText="1"/>
    </xf>
    <xf numFmtId="0" fontId="12" fillId="0" borderId="5" xfId="4" applyFont="1" applyBorder="1" applyAlignment="1" applyProtection="1">
      <alignment horizontal="left" vertical="center"/>
    </xf>
    <xf numFmtId="0" fontId="8" fillId="0" borderId="28" xfId="4" applyFont="1" applyBorder="1" applyAlignment="1" applyProtection="1">
      <alignment horizontal="center" vertical="center" wrapText="1"/>
    </xf>
    <xf numFmtId="0" fontId="8" fillId="0" borderId="29" xfId="4" applyFont="1" applyBorder="1" applyAlignment="1" applyProtection="1">
      <alignment horizontal="center" vertical="center" wrapText="1"/>
    </xf>
    <xf numFmtId="0" fontId="5" fillId="0" borderId="16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8" xfId="4" applyFont="1" applyBorder="1" applyAlignment="1" applyProtection="1">
      <alignment horizontal="center" vertical="center" wrapText="1"/>
    </xf>
    <xf numFmtId="0" fontId="5" fillId="0" borderId="26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21" xfId="4" applyFont="1" applyBorder="1" applyAlignment="1" applyProtection="1">
      <alignment horizontal="center" vertical="center" wrapText="1"/>
    </xf>
    <xf numFmtId="0" fontId="5" fillId="0" borderId="29" xfId="4" applyFont="1" applyBorder="1" applyAlignment="1" applyProtection="1">
      <alignment horizontal="center" vertical="center" wrapText="1"/>
    </xf>
    <xf numFmtId="0" fontId="5" fillId="0" borderId="11" xfId="4" applyFont="1" applyBorder="1" applyAlignment="1" applyProtection="1">
      <alignment horizontal="center" vertical="center" wrapText="1"/>
    </xf>
    <xf numFmtId="0" fontId="5" fillId="0" borderId="12" xfId="4" applyFont="1" applyBorder="1" applyAlignment="1" applyProtection="1">
      <alignment horizontal="center" vertical="center" wrapText="1"/>
    </xf>
    <xf numFmtId="0" fontId="5" fillId="0" borderId="17" xfId="4" applyFont="1" applyBorder="1" applyAlignment="1" applyProtection="1">
      <alignment horizontal="center" vertical="center" wrapText="1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10" xfId="4" applyFont="1" applyBorder="1" applyAlignment="1" applyProtection="1">
      <alignment horizontal="center" vertical="center" wrapText="1"/>
    </xf>
    <xf numFmtId="3" fontId="8" fillId="0" borderId="7" xfId="4" applyNumberFormat="1" applyFont="1" applyFill="1" applyBorder="1" applyAlignment="1" applyProtection="1">
      <alignment horizontal="right" vertical="center" wrapText="1"/>
    </xf>
    <xf numFmtId="3" fontId="8" fillId="0" borderId="0" xfId="4" applyNumberFormat="1" applyFont="1" applyFill="1" applyBorder="1" applyAlignment="1" applyProtection="1">
      <alignment horizontal="right" vertical="center" wrapText="1"/>
    </xf>
    <xf numFmtId="0" fontId="8" fillId="0" borderId="8" xfId="4" applyFont="1" applyFill="1" applyBorder="1" applyAlignment="1" applyProtection="1">
      <alignment horizontal="center" vertical="center" wrapText="1"/>
    </xf>
    <xf numFmtId="0" fontId="8" fillId="0" borderId="17" xfId="4" applyFont="1" applyFill="1" applyBorder="1" applyAlignment="1" applyProtection="1">
      <alignment horizontal="center" vertical="center" wrapText="1"/>
    </xf>
    <xf numFmtId="0" fontId="8" fillId="0" borderId="6" xfId="4" applyFont="1" applyFill="1" applyBorder="1" applyAlignment="1" applyProtection="1">
      <alignment horizontal="center" vertical="center" wrapText="1"/>
    </xf>
    <xf numFmtId="0" fontId="8" fillId="0" borderId="5" xfId="4" applyFont="1" applyFill="1" applyBorder="1" applyAlignment="1" applyProtection="1">
      <alignment horizontal="center" vertical="center" wrapText="1"/>
    </xf>
    <xf numFmtId="38" fontId="8" fillId="0" borderId="7" xfId="14" applyFont="1" applyFill="1" applyBorder="1" applyAlignment="1" applyProtection="1">
      <alignment horizontal="right" vertical="center" wrapText="1"/>
    </xf>
    <xf numFmtId="38" fontId="8" fillId="0" borderId="0" xfId="14" applyFont="1" applyFill="1" applyBorder="1" applyAlignment="1" applyProtection="1">
      <alignment horizontal="right" vertical="center" wrapText="1"/>
    </xf>
    <xf numFmtId="0" fontId="8" fillId="0" borderId="1" xfId="4" applyFont="1" applyFill="1" applyBorder="1" applyAlignment="1" applyProtection="1">
      <alignment horizontal="center" vertical="center" wrapText="1"/>
    </xf>
    <xf numFmtId="0" fontId="8" fillId="0" borderId="11" xfId="4" applyFont="1" applyFill="1" applyBorder="1" applyAlignment="1" applyProtection="1">
      <alignment horizontal="center" vertical="center" wrapText="1"/>
    </xf>
    <xf numFmtId="0" fontId="8" fillId="0" borderId="12" xfId="4" applyFont="1" applyFill="1" applyBorder="1" applyAlignment="1" applyProtection="1">
      <alignment horizontal="center" vertical="center" wrapText="1"/>
    </xf>
    <xf numFmtId="0" fontId="8" fillId="0" borderId="10" xfId="4" applyFont="1" applyFill="1" applyBorder="1" applyAlignment="1" applyProtection="1">
      <alignment horizontal="center" vertical="center" wrapText="1"/>
    </xf>
    <xf numFmtId="3" fontId="8" fillId="0" borderId="6" xfId="4" applyNumberFormat="1" applyFont="1" applyFill="1" applyBorder="1" applyAlignment="1" applyProtection="1">
      <alignment horizontal="right" vertical="center" wrapText="1"/>
    </xf>
    <xf numFmtId="3" fontId="8" fillId="0" borderId="5" xfId="4" applyNumberFormat="1" applyFont="1" applyFill="1" applyBorder="1" applyAlignment="1" applyProtection="1">
      <alignment horizontal="right" vertical="center" wrapText="1"/>
    </xf>
    <xf numFmtId="38" fontId="8" fillId="0" borderId="5" xfId="14" applyFont="1" applyFill="1" applyBorder="1" applyAlignment="1" applyProtection="1">
      <alignment horizontal="right" vertical="center" wrapText="1"/>
    </xf>
    <xf numFmtId="0" fontId="1" fillId="0" borderId="5" xfId="4" applyFont="1" applyBorder="1" applyAlignment="1" applyProtection="1">
      <alignment horizontal="right" vertical="center"/>
    </xf>
    <xf numFmtId="0" fontId="7" fillId="0" borderId="19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distributed" vertical="center" wrapText="1"/>
    </xf>
    <xf numFmtId="0" fontId="8" fillId="0" borderId="17" xfId="0" applyFont="1" applyBorder="1" applyAlignment="1" applyProtection="1">
      <alignment horizontal="distributed" vertical="center" wrapText="1"/>
    </xf>
    <xf numFmtId="0" fontId="8" fillId="0" borderId="7" xfId="0" applyFont="1" applyBorder="1" applyAlignment="1" applyProtection="1">
      <alignment horizontal="distributed" vertical="center" wrapText="1"/>
    </xf>
    <xf numFmtId="0" fontId="8" fillId="0" borderId="3" xfId="0" applyFont="1" applyBorder="1" applyAlignment="1" applyProtection="1">
      <alignment horizontal="distributed" vertical="center" wrapText="1"/>
    </xf>
    <xf numFmtId="0" fontId="8" fillId="0" borderId="6" xfId="0" applyFont="1" applyBorder="1" applyAlignment="1" applyProtection="1">
      <alignment horizontal="distributed" vertical="center" wrapText="1"/>
    </xf>
    <xf numFmtId="0" fontId="8" fillId="0" borderId="1" xfId="0" applyFont="1" applyBorder="1" applyAlignment="1" applyProtection="1">
      <alignment horizontal="distributed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 vertical="center"/>
    </xf>
    <xf numFmtId="0" fontId="5" fillId="0" borderId="11" xfId="0" applyFont="1" applyBorder="1" applyAlignment="1" applyProtection="1">
      <alignment horizontal="center" vertical="center" wrapText="1"/>
    </xf>
    <xf numFmtId="0" fontId="0" fillId="0" borderId="0" xfId="2" applyFont="1" applyBorder="1" applyAlignment="1" applyProtection="1">
      <alignment horizontal="left" vertical="center"/>
    </xf>
    <xf numFmtId="0" fontId="8" fillId="0" borderId="16" xfId="2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4" xfId="2" applyFont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0" fillId="0" borderId="5" xfId="3" applyFont="1" applyBorder="1" applyAlignment="1">
      <alignment horizontal="right" vertical="center"/>
    </xf>
    <xf numFmtId="0" fontId="1" fillId="0" borderId="5" xfId="3" applyFont="1" applyBorder="1" applyAlignment="1">
      <alignment horizontal="right" vertical="center"/>
    </xf>
    <xf numFmtId="0" fontId="0" fillId="0" borderId="5" xfId="3" applyFont="1" applyBorder="1" applyAlignment="1">
      <alignment horizontal="left" vertical="center"/>
    </xf>
    <xf numFmtId="0" fontId="1" fillId="0" borderId="5" xfId="3" applyFont="1" applyBorder="1" applyAlignment="1">
      <alignment horizontal="left" vertical="center"/>
    </xf>
    <xf numFmtId="0" fontId="5" fillId="0" borderId="10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0" fillId="0" borderId="5" xfId="7" applyFont="1" applyBorder="1" applyAlignment="1" applyProtection="1">
      <alignment horizontal="left" vertical="center"/>
    </xf>
    <xf numFmtId="0" fontId="6" fillId="0" borderId="8" xfId="3" applyFont="1" applyBorder="1" applyAlignment="1" applyProtection="1">
      <alignment horizontal="center" vertical="center"/>
    </xf>
    <xf numFmtId="0" fontId="6" fillId="0" borderId="17" xfId="3" applyFont="1" applyBorder="1" applyAlignment="1" applyProtection="1">
      <alignment horizontal="center" vertical="center"/>
    </xf>
    <xf numFmtId="0" fontId="6" fillId="0" borderId="6" xfId="3" applyFont="1" applyBorder="1" applyAlignment="1" applyProtection="1">
      <alignment horizontal="center" vertical="center"/>
    </xf>
    <xf numFmtId="0" fontId="6" fillId="0" borderId="1" xfId="3" applyFont="1" applyBorder="1" applyAlignment="1" applyProtection="1">
      <alignment horizontal="center" vertical="center"/>
    </xf>
    <xf numFmtId="0" fontId="6" fillId="0" borderId="16" xfId="3" applyFont="1" applyBorder="1" applyAlignment="1" applyProtection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6" fillId="0" borderId="10" xfId="3" applyFont="1" applyBorder="1" applyAlignment="1" applyProtection="1">
      <alignment horizontal="center" vertical="center" wrapText="1"/>
    </xf>
    <xf numFmtId="0" fontId="6" fillId="0" borderId="11" xfId="3" applyFont="1" applyBorder="1" applyAlignment="1" applyProtection="1">
      <alignment horizontal="center" vertical="center" wrapText="1"/>
    </xf>
    <xf numFmtId="0" fontId="6" fillId="0" borderId="12" xfId="3" applyFont="1" applyBorder="1" applyAlignment="1" applyProtection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center"/>
    </xf>
    <xf numFmtId="38" fontId="5" fillId="0" borderId="10" xfId="8" applyFont="1" applyBorder="1" applyAlignment="1">
      <alignment horizontal="center" vertical="center"/>
    </xf>
    <xf numFmtId="38" fontId="5" fillId="0" borderId="12" xfId="8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38" fontId="5" fillId="0" borderId="10" xfId="8" applyFont="1" applyFill="1" applyBorder="1" applyAlignment="1">
      <alignment horizontal="center" vertical="center" shrinkToFit="1"/>
    </xf>
    <xf numFmtId="38" fontId="5" fillId="0" borderId="12" xfId="8" applyFont="1" applyFill="1" applyBorder="1" applyAlignment="1">
      <alignment horizontal="center" vertical="center" shrinkToFit="1"/>
    </xf>
    <xf numFmtId="0" fontId="7" fillId="0" borderId="19" xfId="3" applyFont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1" fillId="0" borderId="5" xfId="3" applyBorder="1" applyAlignment="1">
      <alignment horizontal="left" vertical="center"/>
    </xf>
    <xf numFmtId="0" fontId="1" fillId="0" borderId="0" xfId="3" applyBorder="1" applyAlignment="1">
      <alignment horizontal="left" vertical="center"/>
    </xf>
    <xf numFmtId="0" fontId="8" fillId="0" borderId="29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" fillId="0" borderId="5" xfId="3" applyBorder="1" applyAlignment="1" applyProtection="1">
      <alignment horizontal="left" vertical="center"/>
    </xf>
    <xf numFmtId="0" fontId="5" fillId="0" borderId="11" xfId="3" applyFont="1" applyBorder="1" applyAlignment="1" applyProtection="1">
      <alignment horizontal="center" vertical="center" wrapText="1"/>
    </xf>
  </cellXfs>
  <cellStyles count="16">
    <cellStyle name="桁区切り" xfId="14" builtinId="6"/>
    <cellStyle name="桁区切り 2" xfId="1"/>
    <cellStyle name="桁区切り 2 2" xfId="8"/>
    <cellStyle name="桁区切り 3" xfId="6"/>
    <cellStyle name="桁区切り 3 2" xfId="10"/>
    <cellStyle name="桁区切り 4" xfId="11"/>
    <cellStyle name="桁区切り 5" xfId="9"/>
    <cellStyle name="標準" xfId="0" builtinId="0"/>
    <cellStyle name="標準 2" xfId="5"/>
    <cellStyle name="標準 2 2" xfId="12"/>
    <cellStyle name="標準 3" xfId="13"/>
    <cellStyle name="標準 4" xfId="15"/>
    <cellStyle name="標準_１１６，１２３，１２４，１２５，１３５(障害福祉)" xfId="2"/>
    <cellStyle name="標準_⑬　福祉・社会保障" xfId="3"/>
    <cellStyle name="標準_⑬　福祉・社会保障 2 2 2" xfId="7"/>
    <cellStyle name="標準_⑬　福祉・社会保障(1)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zoomScaleNormal="100" zoomScaleSheetLayoutView="142" workbookViewId="0">
      <selection activeCell="B1" sqref="B1:S1"/>
    </sheetView>
  </sheetViews>
  <sheetFormatPr defaultColWidth="9" defaultRowHeight="13.2" x14ac:dyDescent="0.2"/>
  <cols>
    <col min="1" max="1" width="0.44140625" style="175" customWidth="1"/>
    <col min="2" max="2" width="11.44140625" style="257" customWidth="1"/>
    <col min="3" max="3" width="0.44140625" style="257" customWidth="1"/>
    <col min="4" max="4" width="11.6640625" style="175" customWidth="1"/>
    <col min="5" max="5" width="8.109375" style="257" customWidth="1"/>
    <col min="6" max="6" width="0.44140625" style="175" customWidth="1"/>
    <col min="7" max="7" width="8.109375" style="257" customWidth="1"/>
    <col min="8" max="8" width="0.44140625" style="175" customWidth="1"/>
    <col min="9" max="9" width="7.109375" style="257" customWidth="1"/>
    <col min="10" max="10" width="0.44140625" style="175" customWidth="1"/>
    <col min="11" max="11" width="7.109375" style="257" customWidth="1"/>
    <col min="12" max="12" width="0.44140625" style="175" customWidth="1"/>
    <col min="13" max="13" width="7.109375" style="257" customWidth="1"/>
    <col min="14" max="14" width="0.44140625" style="175" customWidth="1"/>
    <col min="15" max="15" width="7.109375" style="257" customWidth="1"/>
    <col min="16" max="16" width="0.44140625" style="175" customWidth="1"/>
    <col min="17" max="17" width="7.109375" style="257" customWidth="1"/>
    <col min="18" max="18" width="0.44140625" style="175" customWidth="1"/>
    <col min="19" max="19" width="6.6640625" style="257" customWidth="1"/>
    <col min="20" max="20" width="0.44140625" style="175" customWidth="1"/>
    <col min="21" max="16384" width="9" style="175"/>
  </cols>
  <sheetData>
    <row r="1" spans="1:20" ht="23.1" customHeight="1" x14ac:dyDescent="0.2">
      <c r="A1" s="255"/>
      <c r="B1" s="734" t="s">
        <v>232</v>
      </c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T1" s="255"/>
    </row>
    <row r="2" spans="1:20" ht="23.1" customHeight="1" x14ac:dyDescent="0.2">
      <c r="A2" s="255"/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255"/>
    </row>
    <row r="3" spans="1:20" ht="23.1" customHeight="1" x14ac:dyDescent="0.2">
      <c r="A3" s="255"/>
      <c r="B3" s="735" t="s">
        <v>197</v>
      </c>
      <c r="C3" s="735"/>
      <c r="D3" s="735"/>
      <c r="E3" s="735"/>
      <c r="F3" s="735"/>
      <c r="G3" s="735"/>
      <c r="H3" s="735"/>
      <c r="I3" s="735"/>
      <c r="J3" s="735"/>
      <c r="K3" s="735"/>
      <c r="L3" s="735"/>
      <c r="M3" s="735"/>
      <c r="N3" s="735"/>
      <c r="O3" s="735"/>
      <c r="P3" s="735"/>
      <c r="Q3" s="735"/>
      <c r="R3" s="735"/>
      <c r="S3" s="735"/>
      <c r="T3" s="255"/>
    </row>
    <row r="4" spans="1:20" ht="17.100000000000001" customHeight="1" x14ac:dyDescent="0.2">
      <c r="A4" s="736" t="s">
        <v>3</v>
      </c>
      <c r="B4" s="743"/>
      <c r="C4" s="737"/>
      <c r="D4" s="745"/>
      <c r="E4" s="736" t="s">
        <v>393</v>
      </c>
      <c r="F4" s="737"/>
      <c r="G4" s="736" t="s">
        <v>198</v>
      </c>
      <c r="H4" s="737"/>
      <c r="I4" s="736" t="s">
        <v>4</v>
      </c>
      <c r="J4" s="737"/>
      <c r="K4" s="740" t="s">
        <v>196</v>
      </c>
      <c r="L4" s="741"/>
      <c r="M4" s="741"/>
      <c r="N4" s="741"/>
      <c r="O4" s="741"/>
      <c r="P4" s="741"/>
      <c r="Q4" s="741"/>
      <c r="R4" s="742"/>
      <c r="S4" s="736" t="s">
        <v>14</v>
      </c>
      <c r="T4" s="737"/>
    </row>
    <row r="5" spans="1:20" ht="17.100000000000001" customHeight="1" x14ac:dyDescent="0.2">
      <c r="A5" s="738"/>
      <c r="B5" s="744"/>
      <c r="C5" s="739"/>
      <c r="D5" s="746"/>
      <c r="E5" s="738"/>
      <c r="F5" s="739"/>
      <c r="G5" s="738"/>
      <c r="H5" s="739"/>
      <c r="I5" s="738"/>
      <c r="J5" s="739"/>
      <c r="K5" s="740" t="s">
        <v>5</v>
      </c>
      <c r="L5" s="742"/>
      <c r="M5" s="740" t="s">
        <v>6</v>
      </c>
      <c r="N5" s="742"/>
      <c r="O5" s="740" t="s">
        <v>258</v>
      </c>
      <c r="P5" s="742"/>
      <c r="Q5" s="740" t="s">
        <v>7</v>
      </c>
      <c r="R5" s="742"/>
      <c r="S5" s="738"/>
      <c r="T5" s="739"/>
    </row>
    <row r="6" spans="1:20" ht="14.1" customHeight="1" x14ac:dyDescent="0.2">
      <c r="A6" s="263"/>
      <c r="B6" s="290"/>
      <c r="C6" s="290"/>
      <c r="D6" s="289"/>
      <c r="E6" s="288" t="s">
        <v>195</v>
      </c>
      <c r="F6" s="451"/>
      <c r="G6" s="288" t="s">
        <v>1</v>
      </c>
      <c r="H6" s="451"/>
      <c r="I6" s="288" t="s">
        <v>1</v>
      </c>
      <c r="J6" s="451"/>
      <c r="K6" s="288" t="s">
        <v>1</v>
      </c>
      <c r="L6" s="451"/>
      <c r="M6" s="288" t="s">
        <v>1</v>
      </c>
      <c r="N6" s="451"/>
      <c r="O6" s="288" t="s">
        <v>1</v>
      </c>
      <c r="P6" s="451"/>
      <c r="Q6" s="288" t="s">
        <v>1</v>
      </c>
      <c r="R6" s="451"/>
      <c r="S6" s="477" t="s">
        <v>1</v>
      </c>
      <c r="T6" s="261"/>
    </row>
    <row r="7" spans="1:20" ht="15" customHeight="1" x14ac:dyDescent="0.15">
      <c r="A7" s="263"/>
      <c r="B7" s="510" t="s">
        <v>346</v>
      </c>
      <c r="C7" s="458"/>
      <c r="D7" s="488" t="s">
        <v>199</v>
      </c>
      <c r="E7" s="487">
        <v>22</v>
      </c>
      <c r="F7" s="344"/>
      <c r="G7" s="345">
        <v>290</v>
      </c>
      <c r="H7" s="346"/>
      <c r="I7" s="347">
        <v>1624</v>
      </c>
      <c r="J7" s="346"/>
      <c r="K7" s="347">
        <v>1632</v>
      </c>
      <c r="L7" s="346"/>
      <c r="M7" s="345">
        <v>616</v>
      </c>
      <c r="N7" s="346"/>
      <c r="O7" s="345">
        <v>343</v>
      </c>
      <c r="P7" s="346"/>
      <c r="Q7" s="345">
        <v>673</v>
      </c>
      <c r="R7" s="346"/>
      <c r="S7" s="481">
        <v>34</v>
      </c>
      <c r="T7" s="261"/>
    </row>
    <row r="8" spans="1:20" ht="15" customHeight="1" x14ac:dyDescent="0.2">
      <c r="A8" s="263"/>
      <c r="B8" s="453"/>
      <c r="C8" s="458"/>
      <c r="D8" s="489" t="s">
        <v>233</v>
      </c>
      <c r="E8" s="359">
        <v>9</v>
      </c>
      <c r="F8" s="336"/>
      <c r="G8" s="337">
        <v>241</v>
      </c>
      <c r="H8" s="338"/>
      <c r="I8" s="501">
        <v>1352</v>
      </c>
      <c r="J8" s="338"/>
      <c r="K8" s="339">
        <v>1240</v>
      </c>
      <c r="L8" s="338"/>
      <c r="M8" s="337">
        <v>296</v>
      </c>
      <c r="N8" s="338"/>
      <c r="O8" s="337">
        <v>228</v>
      </c>
      <c r="P8" s="338"/>
      <c r="Q8" s="337">
        <v>716</v>
      </c>
      <c r="R8" s="338"/>
      <c r="S8" s="337">
        <v>8</v>
      </c>
      <c r="T8" s="261"/>
    </row>
    <row r="9" spans="1:20" ht="15" customHeight="1" x14ac:dyDescent="0.2">
      <c r="A9" s="263"/>
      <c r="B9" s="453"/>
      <c r="C9" s="458"/>
      <c r="D9" s="490" t="s">
        <v>200</v>
      </c>
      <c r="E9" s="483">
        <f>SUM(E7:E8)</f>
        <v>31</v>
      </c>
      <c r="F9" s="284"/>
      <c r="G9" s="483">
        <f t="shared" ref="G9" si="0">SUM(G7:G8)</f>
        <v>531</v>
      </c>
      <c r="H9" s="284"/>
      <c r="I9" s="361">
        <f>SUM(I7:I8)</f>
        <v>2976</v>
      </c>
      <c r="J9" s="362"/>
      <c r="K9" s="361">
        <f t="shared" ref="K9" si="1">SUM(K7:K8)</f>
        <v>2872</v>
      </c>
      <c r="L9" s="362"/>
      <c r="M9" s="361">
        <f t="shared" ref="M9" si="2">SUM(M7:M8)</f>
        <v>912</v>
      </c>
      <c r="N9" s="362"/>
      <c r="O9" s="361">
        <f t="shared" ref="O9" si="3">SUM(O7:O8)</f>
        <v>571</v>
      </c>
      <c r="P9" s="362"/>
      <c r="Q9" s="361">
        <f t="shared" ref="Q9" si="4">SUM(Q7:Q8)</f>
        <v>1389</v>
      </c>
      <c r="R9" s="362"/>
      <c r="S9" s="361">
        <f t="shared" ref="S9" si="5">SUM(S7:S8)</f>
        <v>42</v>
      </c>
      <c r="T9" s="283"/>
    </row>
    <row r="10" spans="1:20" ht="15" customHeight="1" x14ac:dyDescent="0.2">
      <c r="A10" s="263"/>
      <c r="B10" s="453"/>
      <c r="C10" s="458"/>
      <c r="D10" s="491"/>
      <c r="E10" s="359"/>
      <c r="F10" s="336"/>
      <c r="G10" s="482"/>
      <c r="H10" s="338"/>
      <c r="I10" s="339"/>
      <c r="J10" s="338"/>
      <c r="K10" s="339"/>
      <c r="L10" s="338"/>
      <c r="M10" s="337"/>
      <c r="N10" s="338"/>
      <c r="O10" s="337"/>
      <c r="P10" s="338"/>
      <c r="Q10" s="337"/>
      <c r="R10" s="338"/>
      <c r="S10" s="337"/>
      <c r="T10" s="261"/>
    </row>
    <row r="11" spans="1:20" ht="15" customHeight="1" x14ac:dyDescent="0.15">
      <c r="A11" s="263"/>
      <c r="B11" s="510" t="s">
        <v>405</v>
      </c>
      <c r="C11" s="458"/>
      <c r="D11" s="488" t="s">
        <v>199</v>
      </c>
      <c r="E11" s="345">
        <v>23</v>
      </c>
      <c r="F11" s="346"/>
      <c r="G11" s="481">
        <v>355</v>
      </c>
      <c r="H11" s="346"/>
      <c r="I11" s="347">
        <v>1674</v>
      </c>
      <c r="J11" s="346"/>
      <c r="K11" s="347">
        <v>1552</v>
      </c>
      <c r="L11" s="346"/>
      <c r="M11" s="494">
        <v>597</v>
      </c>
      <c r="N11" s="346"/>
      <c r="O11" s="345">
        <v>312</v>
      </c>
      <c r="P11" s="346"/>
      <c r="Q11" s="345">
        <v>643</v>
      </c>
      <c r="R11" s="346"/>
      <c r="S11" s="345">
        <v>29</v>
      </c>
      <c r="T11" s="261"/>
    </row>
    <row r="12" spans="1:20" ht="15" customHeight="1" x14ac:dyDescent="0.2">
      <c r="A12" s="263"/>
      <c r="B12" s="453"/>
      <c r="C12" s="458"/>
      <c r="D12" s="489" t="s">
        <v>233</v>
      </c>
      <c r="E12" s="337">
        <v>9</v>
      </c>
      <c r="F12" s="338"/>
      <c r="G12" s="482">
        <v>267</v>
      </c>
      <c r="H12" s="338"/>
      <c r="I12" s="339">
        <v>1350</v>
      </c>
      <c r="J12" s="338"/>
      <c r="K12" s="339">
        <v>1134</v>
      </c>
      <c r="L12" s="338"/>
      <c r="M12" s="495">
        <v>291</v>
      </c>
      <c r="N12" s="338"/>
      <c r="O12" s="337">
        <v>209</v>
      </c>
      <c r="P12" s="338"/>
      <c r="Q12" s="337">
        <v>634</v>
      </c>
      <c r="R12" s="338"/>
      <c r="S12" s="337">
        <v>8</v>
      </c>
      <c r="T12" s="283"/>
    </row>
    <row r="13" spans="1:20" ht="15" customHeight="1" x14ac:dyDescent="0.2">
      <c r="A13" s="263"/>
      <c r="B13" s="480"/>
      <c r="C13" s="458"/>
      <c r="D13" s="490" t="s">
        <v>200</v>
      </c>
      <c r="E13" s="496">
        <f>SUM(E11:E12)</f>
        <v>32</v>
      </c>
      <c r="F13" s="497"/>
      <c r="G13" s="498">
        <f>SUM(G11:G12)</f>
        <v>622</v>
      </c>
      <c r="H13" s="497"/>
      <c r="I13" s="499">
        <f>SUM(I11:I12)</f>
        <v>3024</v>
      </c>
      <c r="J13" s="411"/>
      <c r="K13" s="339">
        <f>SUM(K11:K12)</f>
        <v>2686</v>
      </c>
      <c r="L13" s="497"/>
      <c r="M13" s="500">
        <f>SUM(M11:M12)</f>
        <v>888</v>
      </c>
      <c r="N13" s="497"/>
      <c r="O13" s="496">
        <f>SUM(O7:O8)</f>
        <v>571</v>
      </c>
      <c r="P13" s="497"/>
      <c r="Q13" s="339">
        <f>SUM(Q11:Q12)</f>
        <v>1277</v>
      </c>
      <c r="R13" s="497"/>
      <c r="S13" s="496">
        <f>SUM(S11:S12)</f>
        <v>37</v>
      </c>
      <c r="T13" s="261"/>
    </row>
    <row r="14" spans="1:20" ht="15" customHeight="1" x14ac:dyDescent="0.2">
      <c r="A14" s="263"/>
      <c r="B14" s="480"/>
      <c r="C14" s="458"/>
      <c r="D14" s="489"/>
      <c r="E14" s="359"/>
      <c r="F14" s="336"/>
      <c r="G14" s="482"/>
      <c r="H14" s="338"/>
      <c r="I14" s="339"/>
      <c r="J14" s="338"/>
      <c r="K14" s="339"/>
      <c r="L14" s="338"/>
      <c r="M14" s="337"/>
      <c r="N14" s="338"/>
      <c r="O14" s="337"/>
      <c r="P14" s="338"/>
      <c r="Q14" s="337"/>
      <c r="R14" s="338"/>
      <c r="S14" s="337"/>
      <c r="T14" s="261"/>
    </row>
    <row r="15" spans="1:20" ht="15" customHeight="1" x14ac:dyDescent="0.15">
      <c r="A15" s="263"/>
      <c r="B15" s="510" t="s">
        <v>451</v>
      </c>
      <c r="C15" s="478"/>
      <c r="D15" s="287" t="s">
        <v>199</v>
      </c>
      <c r="E15" s="345">
        <v>23</v>
      </c>
      <c r="F15" s="346"/>
      <c r="G15" s="481">
        <v>348</v>
      </c>
      <c r="H15" s="346"/>
      <c r="I15" s="347">
        <v>1658</v>
      </c>
      <c r="J15" s="346"/>
      <c r="K15" s="347">
        <v>1561</v>
      </c>
      <c r="L15" s="346"/>
      <c r="M15" s="494">
        <v>628</v>
      </c>
      <c r="N15" s="346"/>
      <c r="O15" s="345">
        <v>295</v>
      </c>
      <c r="P15" s="346"/>
      <c r="Q15" s="345">
        <v>638</v>
      </c>
      <c r="R15" s="346"/>
      <c r="S15" s="345">
        <v>28</v>
      </c>
      <c r="T15" s="283"/>
    </row>
    <row r="16" spans="1:20" ht="15" customHeight="1" x14ac:dyDescent="0.2">
      <c r="A16" s="263"/>
      <c r="B16" s="480"/>
      <c r="C16" s="478"/>
      <c r="D16" s="264" t="s">
        <v>233</v>
      </c>
      <c r="E16" s="337">
        <v>9</v>
      </c>
      <c r="F16" s="338"/>
      <c r="G16" s="482">
        <v>263</v>
      </c>
      <c r="H16" s="338"/>
      <c r="I16" s="339">
        <v>1350</v>
      </c>
      <c r="J16" s="338"/>
      <c r="K16" s="339">
        <v>1071</v>
      </c>
      <c r="L16" s="338"/>
      <c r="M16" s="495">
        <v>296</v>
      </c>
      <c r="N16" s="338"/>
      <c r="O16" s="337">
        <v>186</v>
      </c>
      <c r="P16" s="338"/>
      <c r="Q16" s="337">
        <v>589</v>
      </c>
      <c r="R16" s="338"/>
      <c r="S16" s="337">
        <v>8</v>
      </c>
      <c r="T16" s="283"/>
    </row>
    <row r="17" spans="1:21" s="257" customFormat="1" ht="15" customHeight="1" x14ac:dyDescent="0.2">
      <c r="A17" s="263"/>
      <c r="B17" s="477"/>
      <c r="C17" s="478"/>
      <c r="D17" s="264" t="s">
        <v>200</v>
      </c>
      <c r="E17" s="496">
        <v>32</v>
      </c>
      <c r="F17" s="497"/>
      <c r="G17" s="498">
        <v>611</v>
      </c>
      <c r="H17" s="497"/>
      <c r="I17" s="499">
        <v>3008</v>
      </c>
      <c r="J17" s="411"/>
      <c r="K17" s="339">
        <v>2632</v>
      </c>
      <c r="L17" s="497"/>
      <c r="M17" s="500">
        <v>924</v>
      </c>
      <c r="N17" s="497"/>
      <c r="O17" s="496">
        <v>481</v>
      </c>
      <c r="P17" s="497"/>
      <c r="Q17" s="339">
        <v>1227</v>
      </c>
      <c r="R17" s="497"/>
      <c r="S17" s="496">
        <v>36</v>
      </c>
      <c r="T17" s="283"/>
    </row>
    <row r="18" spans="1:21" ht="15" customHeight="1" x14ac:dyDescent="0.2">
      <c r="A18" s="263"/>
      <c r="B18" s="477"/>
      <c r="C18" s="458"/>
      <c r="D18" s="286"/>
      <c r="E18" s="285"/>
      <c r="F18" s="284"/>
      <c r="G18" s="483"/>
      <c r="H18" s="284"/>
      <c r="I18" s="361"/>
      <c r="J18" s="362"/>
      <c r="K18" s="361"/>
      <c r="L18" s="362"/>
      <c r="M18" s="361"/>
      <c r="N18" s="362"/>
      <c r="O18" s="361"/>
      <c r="P18" s="362"/>
      <c r="Q18" s="361"/>
      <c r="R18" s="362"/>
      <c r="S18" s="361"/>
      <c r="T18" s="284"/>
    </row>
    <row r="19" spans="1:21" ht="15" customHeight="1" x14ac:dyDescent="0.15">
      <c r="A19" s="263"/>
      <c r="B19" s="597" t="s">
        <v>478</v>
      </c>
      <c r="C19" s="478"/>
      <c r="D19" s="340" t="s">
        <v>199</v>
      </c>
      <c r="E19" s="341">
        <f>SUM(E24,E28,E32,E36,E40,E44,E48)</f>
        <v>23</v>
      </c>
      <c r="F19" s="342"/>
      <c r="G19" s="484">
        <f>SUM(G24,G28,G32,G36,G40,G44,G48)</f>
        <v>360</v>
      </c>
      <c r="H19" s="342"/>
      <c r="I19" s="343">
        <f>SUM(I24,I28,I32,I36,I40,I44,I48)</f>
        <v>1661</v>
      </c>
      <c r="J19" s="342"/>
      <c r="K19" s="343">
        <f>SUM(K24,K28,K32,K36,K40,K44,K48)</f>
        <v>1520</v>
      </c>
      <c r="L19" s="342"/>
      <c r="M19" s="355">
        <f>SUM(M24,M28,M32,M36,M40,M44,M48)</f>
        <v>582</v>
      </c>
      <c r="N19" s="342"/>
      <c r="O19" s="341">
        <f>SUM(O24,O28,O32,O36,O40,O44,O48)</f>
        <v>340</v>
      </c>
      <c r="P19" s="342"/>
      <c r="Q19" s="341">
        <f>SUM(Q24,Q28,Q32,Q36,Q40,Q44,Q48)</f>
        <v>598</v>
      </c>
      <c r="R19" s="342"/>
      <c r="S19" s="341">
        <f>SUM(S24,S28,S32,S36,S40,S44,S48)</f>
        <v>28</v>
      </c>
      <c r="T19" s="278"/>
    </row>
    <row r="20" spans="1:21" ht="15" customHeight="1" x14ac:dyDescent="0.2">
      <c r="A20" s="263"/>
      <c r="B20" s="480"/>
      <c r="C20" s="478"/>
      <c r="D20" s="282" t="s">
        <v>233</v>
      </c>
      <c r="E20" s="328">
        <f>SUM(E25,E29,E33,E37,E41,E45,E49)</f>
        <v>9</v>
      </c>
      <c r="F20" s="329"/>
      <c r="G20" s="485">
        <f>SUM(G25,G29,G33,G37,G41,G45,G49)</f>
        <v>269</v>
      </c>
      <c r="H20" s="329"/>
      <c r="I20" s="333">
        <f>SUM(I25,I29,I33,I37,I41,I45,I49)</f>
        <v>1298</v>
      </c>
      <c r="J20" s="329"/>
      <c r="K20" s="333">
        <f>SUM(K25,K29,K33,K37,K41,K45,K49)</f>
        <v>1083</v>
      </c>
      <c r="L20" s="329"/>
      <c r="M20" s="356">
        <f>SUM(M25,M29,M33,M37,M41,M45,M49)</f>
        <v>300</v>
      </c>
      <c r="N20" s="329"/>
      <c r="O20" s="328">
        <f>SUM(O25,O29,O33,O37,O41,O45,O49)</f>
        <v>208</v>
      </c>
      <c r="P20" s="329"/>
      <c r="Q20" s="328">
        <f>SUM(Q25,Q29,Q33,Q37,Q41,Q45,Q49)</f>
        <v>575</v>
      </c>
      <c r="R20" s="329"/>
      <c r="S20" s="328">
        <f>SUM(S25,S29,S33,S37,S41,S45,S49)</f>
        <v>4</v>
      </c>
      <c r="T20" s="278"/>
    </row>
    <row r="21" spans="1:21" ht="15" customHeight="1" x14ac:dyDescent="0.2">
      <c r="A21" s="263"/>
      <c r="B21" s="492"/>
      <c r="C21" s="280"/>
      <c r="D21" s="281" t="s">
        <v>234</v>
      </c>
      <c r="E21" s="326"/>
      <c r="F21" s="327"/>
      <c r="G21" s="485"/>
      <c r="H21" s="329"/>
      <c r="I21" s="328">
        <f>SUM(I26,I30,I34,I38,I42,I46,I50)</f>
        <v>425</v>
      </c>
      <c r="J21" s="329"/>
      <c r="K21" s="328">
        <f>SUM(K26,K30,K34,K38,K42,K46,K50)</f>
        <v>251</v>
      </c>
      <c r="L21" s="330"/>
      <c r="M21" s="328">
        <f>SUM(M26,M30,M34,M38,M42,M46,M50)</f>
        <v>0</v>
      </c>
      <c r="N21" s="330"/>
      <c r="O21" s="328">
        <f>SUM(O26,O30,O34,O38,O42,O46,O50)</f>
        <v>29</v>
      </c>
      <c r="P21" s="330"/>
      <c r="Q21" s="328">
        <f>SUM(Q26,Q30,Q34,Q38,Q42,Q46,Q50)</f>
        <v>222</v>
      </c>
      <c r="R21" s="330"/>
      <c r="S21" s="328">
        <f>SUM(S26,S30,S34,S38,S42,S46,S50)</f>
        <v>2</v>
      </c>
      <c r="T21" s="278"/>
    </row>
    <row r="22" spans="1:21" ht="15" customHeight="1" x14ac:dyDescent="0.2">
      <c r="A22" s="263"/>
      <c r="B22" s="492"/>
      <c r="C22" s="280"/>
      <c r="D22" s="279" t="s">
        <v>235</v>
      </c>
      <c r="E22" s="326"/>
      <c r="F22" s="327"/>
      <c r="G22" s="485"/>
      <c r="H22" s="329"/>
      <c r="I22" s="328">
        <f>SUM(I27,I31,I35,I39,I43,I47,I51)</f>
        <v>873</v>
      </c>
      <c r="J22" s="329"/>
      <c r="K22" s="328">
        <f>SUM(K27,K31,K35,K39,K43,K47,K51)</f>
        <v>832</v>
      </c>
      <c r="L22" s="330"/>
      <c r="M22" s="328">
        <f>SUM(M27,M31,M35,M39,M43,M47,M51)</f>
        <v>300</v>
      </c>
      <c r="N22" s="330"/>
      <c r="O22" s="328">
        <f>SUM(O27,O31,O35,O39,O43,O47,O51)</f>
        <v>179</v>
      </c>
      <c r="P22" s="330"/>
      <c r="Q22" s="328">
        <f>SUM(Q27,Q31,Q35,Q39,Q43,Q47,Q51)</f>
        <v>353</v>
      </c>
      <c r="R22" s="330"/>
      <c r="S22" s="328">
        <f>SUM(S27,S31,S35,S39,S43,S47,S51)</f>
        <v>2</v>
      </c>
      <c r="T22" s="278"/>
    </row>
    <row r="23" spans="1:21" ht="15" customHeight="1" thickBot="1" x14ac:dyDescent="0.25">
      <c r="A23" s="277"/>
      <c r="B23" s="493"/>
      <c r="C23" s="276"/>
      <c r="D23" s="275" t="s">
        <v>200</v>
      </c>
      <c r="E23" s="331">
        <f>SUM(E19:E20)</f>
        <v>32</v>
      </c>
      <c r="F23" s="332"/>
      <c r="G23" s="486">
        <f>SUM(G19:G20)</f>
        <v>629</v>
      </c>
      <c r="H23" s="332"/>
      <c r="I23" s="357">
        <f>SUM(I19:I20)</f>
        <v>2959</v>
      </c>
      <c r="J23" s="335"/>
      <c r="K23" s="334">
        <f>SUM(K19:K20)</f>
        <v>2603</v>
      </c>
      <c r="L23" s="332"/>
      <c r="M23" s="358">
        <f>SUM(M19:M20)</f>
        <v>882</v>
      </c>
      <c r="N23" s="332"/>
      <c r="O23" s="331">
        <f>SUM(O19:O20)</f>
        <v>548</v>
      </c>
      <c r="P23" s="332"/>
      <c r="Q23" s="334">
        <f>SUM(Q19:Q20)</f>
        <v>1173</v>
      </c>
      <c r="R23" s="332"/>
      <c r="S23" s="331">
        <f>SUM(S19:S20)</f>
        <v>32</v>
      </c>
      <c r="T23" s="274"/>
    </row>
    <row r="24" spans="1:21" ht="12.9" customHeight="1" thickTop="1" x14ac:dyDescent="0.2">
      <c r="A24" s="263"/>
      <c r="B24" s="750" t="s">
        <v>283</v>
      </c>
      <c r="C24" s="456"/>
      <c r="D24" s="264" t="s">
        <v>199</v>
      </c>
      <c r="E24" s="262">
        <v>2</v>
      </c>
      <c r="F24" s="265"/>
      <c r="G24" s="477">
        <v>26</v>
      </c>
      <c r="H24" s="265"/>
      <c r="I24" s="477">
        <v>155</v>
      </c>
      <c r="J24" s="265"/>
      <c r="K24" s="706">
        <v>104</v>
      </c>
      <c r="L24" s="265"/>
      <c r="M24" s="477">
        <v>43</v>
      </c>
      <c r="N24" s="265"/>
      <c r="O24" s="477">
        <v>28</v>
      </c>
      <c r="P24" s="265"/>
      <c r="Q24" s="477">
        <v>33</v>
      </c>
      <c r="R24" s="265"/>
      <c r="S24" s="262">
        <v>2</v>
      </c>
      <c r="T24" s="261"/>
      <c r="U24" s="256"/>
    </row>
    <row r="25" spans="1:21" ht="12.9" customHeight="1" x14ac:dyDescent="0.2">
      <c r="A25" s="263"/>
      <c r="B25" s="751"/>
      <c r="C25" s="456"/>
      <c r="D25" s="266" t="s">
        <v>233</v>
      </c>
      <c r="E25" s="262">
        <v>1</v>
      </c>
      <c r="F25" s="265"/>
      <c r="G25" s="477">
        <v>36</v>
      </c>
      <c r="H25" s="265"/>
      <c r="I25" s="477">
        <v>180</v>
      </c>
      <c r="J25" s="265"/>
      <c r="K25" s="706">
        <v>162</v>
      </c>
      <c r="L25" s="265"/>
      <c r="M25" s="477">
        <v>43</v>
      </c>
      <c r="N25" s="265"/>
      <c r="O25" s="477">
        <v>23</v>
      </c>
      <c r="P25" s="265"/>
      <c r="Q25" s="477">
        <v>96</v>
      </c>
      <c r="R25" s="265"/>
      <c r="S25" s="477">
        <v>0</v>
      </c>
      <c r="T25" s="261"/>
      <c r="U25" s="256"/>
    </row>
    <row r="26" spans="1:21" ht="12.9" customHeight="1" x14ac:dyDescent="0.2">
      <c r="A26" s="263"/>
      <c r="B26" s="751"/>
      <c r="C26" s="456"/>
      <c r="D26" s="262" t="s">
        <v>234</v>
      </c>
      <c r="E26" s="262"/>
      <c r="F26" s="265"/>
      <c r="G26" s="477"/>
      <c r="H26" s="265"/>
      <c r="I26" s="359">
        <v>60</v>
      </c>
      <c r="J26" s="700"/>
      <c r="K26" s="359">
        <v>41</v>
      </c>
      <c r="L26" s="700"/>
      <c r="M26" s="359">
        <v>0</v>
      </c>
      <c r="N26" s="700"/>
      <c r="O26" s="359">
        <v>0</v>
      </c>
      <c r="P26" s="700"/>
      <c r="Q26" s="359">
        <v>41</v>
      </c>
      <c r="R26" s="700"/>
      <c r="S26" s="359">
        <v>0</v>
      </c>
      <c r="T26" s="261"/>
      <c r="U26" s="256"/>
    </row>
    <row r="27" spans="1:21" ht="12.9" customHeight="1" x14ac:dyDescent="0.2">
      <c r="A27" s="260"/>
      <c r="B27" s="752"/>
      <c r="C27" s="457"/>
      <c r="D27" s="259" t="s">
        <v>235</v>
      </c>
      <c r="E27" s="259"/>
      <c r="F27" s="701"/>
      <c r="G27" s="702"/>
      <c r="H27" s="701"/>
      <c r="I27" s="703">
        <v>120</v>
      </c>
      <c r="J27" s="704"/>
      <c r="K27" s="703">
        <v>121</v>
      </c>
      <c r="L27" s="704"/>
      <c r="M27" s="703">
        <v>43</v>
      </c>
      <c r="N27" s="704"/>
      <c r="O27" s="703">
        <v>23</v>
      </c>
      <c r="P27" s="704"/>
      <c r="Q27" s="703">
        <v>55</v>
      </c>
      <c r="R27" s="704"/>
      <c r="S27" s="705">
        <v>0</v>
      </c>
      <c r="T27" s="258"/>
      <c r="U27" s="256"/>
    </row>
    <row r="28" spans="1:21" ht="12.9" customHeight="1" x14ac:dyDescent="0.2">
      <c r="A28" s="263"/>
      <c r="B28" s="756" t="s">
        <v>284</v>
      </c>
      <c r="C28" s="456"/>
      <c r="D28" s="264" t="s">
        <v>199</v>
      </c>
      <c r="E28" s="262">
        <v>9</v>
      </c>
      <c r="F28" s="265"/>
      <c r="G28" s="477">
        <v>131</v>
      </c>
      <c r="H28" s="265"/>
      <c r="I28" s="477">
        <v>588</v>
      </c>
      <c r="J28" s="265"/>
      <c r="K28" s="706">
        <v>547</v>
      </c>
      <c r="L28" s="265"/>
      <c r="M28" s="706">
        <v>210</v>
      </c>
      <c r="N28" s="265"/>
      <c r="O28" s="477">
        <v>118</v>
      </c>
      <c r="P28" s="265"/>
      <c r="Q28" s="477">
        <v>219</v>
      </c>
      <c r="R28" s="265"/>
      <c r="S28" s="262">
        <v>9</v>
      </c>
      <c r="T28" s="261"/>
      <c r="U28" s="256"/>
    </row>
    <row r="29" spans="1:21" ht="12.9" customHeight="1" x14ac:dyDescent="0.2">
      <c r="A29" s="263"/>
      <c r="B29" s="751"/>
      <c r="C29" s="456"/>
      <c r="D29" s="266" t="s">
        <v>233</v>
      </c>
      <c r="E29" s="262">
        <v>4</v>
      </c>
      <c r="F29" s="265"/>
      <c r="G29" s="477">
        <v>109</v>
      </c>
      <c r="H29" s="265"/>
      <c r="I29" s="477">
        <v>515</v>
      </c>
      <c r="J29" s="265"/>
      <c r="K29" s="477">
        <v>441</v>
      </c>
      <c r="L29" s="265"/>
      <c r="M29" s="477">
        <v>127</v>
      </c>
      <c r="N29" s="265"/>
      <c r="O29" s="477">
        <v>94</v>
      </c>
      <c r="P29" s="265"/>
      <c r="Q29" s="477">
        <v>220</v>
      </c>
      <c r="R29" s="265"/>
      <c r="S29" s="477">
        <v>1</v>
      </c>
      <c r="T29" s="261"/>
      <c r="U29" s="256"/>
    </row>
    <row r="30" spans="1:21" ht="12.9" customHeight="1" x14ac:dyDescent="0.2">
      <c r="A30" s="263"/>
      <c r="B30" s="751"/>
      <c r="C30" s="456"/>
      <c r="D30" s="262" t="s">
        <v>234</v>
      </c>
      <c r="E30" s="262"/>
      <c r="F30" s="265"/>
      <c r="G30" s="477"/>
      <c r="H30" s="265"/>
      <c r="I30" s="359">
        <v>180</v>
      </c>
      <c r="J30" s="700"/>
      <c r="K30" s="359">
        <v>112</v>
      </c>
      <c r="L30" s="700"/>
      <c r="M30" s="359">
        <v>0</v>
      </c>
      <c r="N30" s="700"/>
      <c r="O30" s="359">
        <v>24</v>
      </c>
      <c r="P30" s="700"/>
      <c r="Q30" s="359">
        <v>88</v>
      </c>
      <c r="R30" s="700"/>
      <c r="S30" s="359">
        <v>0</v>
      </c>
      <c r="T30" s="261"/>
      <c r="U30" s="256"/>
    </row>
    <row r="31" spans="1:21" ht="12.9" customHeight="1" x14ac:dyDescent="0.2">
      <c r="A31" s="260"/>
      <c r="B31" s="752"/>
      <c r="C31" s="457"/>
      <c r="D31" s="259" t="s">
        <v>235</v>
      </c>
      <c r="E31" s="259"/>
      <c r="F31" s="701"/>
      <c r="G31" s="702"/>
      <c r="H31" s="701"/>
      <c r="I31" s="703">
        <v>335</v>
      </c>
      <c r="J31" s="704"/>
      <c r="K31" s="703">
        <v>329</v>
      </c>
      <c r="L31" s="704"/>
      <c r="M31" s="259">
        <v>127</v>
      </c>
      <c r="N31" s="701"/>
      <c r="O31" s="702">
        <v>70</v>
      </c>
      <c r="P31" s="701"/>
      <c r="Q31" s="702">
        <v>132</v>
      </c>
      <c r="R31" s="704"/>
      <c r="S31" s="703">
        <v>1</v>
      </c>
      <c r="T31" s="258"/>
      <c r="U31" s="256"/>
    </row>
    <row r="32" spans="1:21" ht="12.9" customHeight="1" x14ac:dyDescent="0.2">
      <c r="A32" s="263"/>
      <c r="B32" s="756" t="s">
        <v>9</v>
      </c>
      <c r="C32" s="456"/>
      <c r="D32" s="264" t="s">
        <v>199</v>
      </c>
      <c r="E32" s="262">
        <v>2</v>
      </c>
      <c r="F32" s="265"/>
      <c r="G32" s="477">
        <v>29</v>
      </c>
      <c r="H32" s="265"/>
      <c r="I32" s="477">
        <v>140</v>
      </c>
      <c r="J32" s="265"/>
      <c r="K32" s="706">
        <v>122</v>
      </c>
      <c r="L32" s="265"/>
      <c r="M32" s="706">
        <v>47</v>
      </c>
      <c r="N32" s="265"/>
      <c r="O32" s="477">
        <v>23</v>
      </c>
      <c r="P32" s="265"/>
      <c r="Q32" s="477">
        <v>52</v>
      </c>
      <c r="R32" s="265"/>
      <c r="S32" s="707">
        <v>3</v>
      </c>
      <c r="T32" s="261"/>
      <c r="U32" s="256"/>
    </row>
    <row r="33" spans="1:21" ht="12.9" customHeight="1" x14ac:dyDescent="0.2">
      <c r="A33" s="263"/>
      <c r="B33" s="751"/>
      <c r="C33" s="456"/>
      <c r="D33" s="266" t="s">
        <v>233</v>
      </c>
      <c r="E33" s="707">
        <v>0</v>
      </c>
      <c r="F33" s="269"/>
      <c r="G33" s="707">
        <v>0</v>
      </c>
      <c r="H33" s="269"/>
      <c r="I33" s="477">
        <v>0</v>
      </c>
      <c r="J33" s="269"/>
      <c r="K33" s="706">
        <v>0</v>
      </c>
      <c r="L33" s="269"/>
      <c r="M33" s="477">
        <v>0</v>
      </c>
      <c r="N33" s="265"/>
      <c r="O33" s="477">
        <v>0</v>
      </c>
      <c r="P33" s="265"/>
      <c r="Q33" s="477">
        <v>0</v>
      </c>
      <c r="R33" s="269"/>
      <c r="S33" s="477">
        <v>0</v>
      </c>
      <c r="T33" s="261"/>
      <c r="U33" s="256"/>
    </row>
    <row r="34" spans="1:21" s="257" customFormat="1" ht="12.9" customHeight="1" x14ac:dyDescent="0.2">
      <c r="A34" s="263"/>
      <c r="B34" s="751"/>
      <c r="C34" s="456"/>
      <c r="D34" s="262" t="s">
        <v>234</v>
      </c>
      <c r="E34" s="707"/>
      <c r="F34" s="269"/>
      <c r="G34" s="707"/>
      <c r="H34" s="269"/>
      <c r="I34" s="359">
        <v>0</v>
      </c>
      <c r="J34" s="708"/>
      <c r="K34" s="359">
        <v>0</v>
      </c>
      <c r="L34" s="708"/>
      <c r="M34" s="359">
        <v>0</v>
      </c>
      <c r="N34" s="708"/>
      <c r="O34" s="359">
        <v>0</v>
      </c>
      <c r="P34" s="708"/>
      <c r="Q34" s="359">
        <v>0</v>
      </c>
      <c r="R34" s="708"/>
      <c r="S34" s="359">
        <v>0</v>
      </c>
      <c r="T34" s="269"/>
      <c r="U34" s="273"/>
    </row>
    <row r="35" spans="1:21" ht="12.9" customHeight="1" x14ac:dyDescent="0.2">
      <c r="A35" s="260"/>
      <c r="B35" s="752"/>
      <c r="C35" s="457"/>
      <c r="D35" s="259" t="s">
        <v>235</v>
      </c>
      <c r="E35" s="705"/>
      <c r="F35" s="267"/>
      <c r="G35" s="705"/>
      <c r="H35" s="267"/>
      <c r="I35" s="705">
        <v>0</v>
      </c>
      <c r="J35" s="709"/>
      <c r="K35" s="703">
        <v>0</v>
      </c>
      <c r="L35" s="709"/>
      <c r="M35" s="703">
        <v>0</v>
      </c>
      <c r="N35" s="709"/>
      <c r="O35" s="703">
        <v>0</v>
      </c>
      <c r="P35" s="709"/>
      <c r="Q35" s="703">
        <v>0</v>
      </c>
      <c r="R35" s="709"/>
      <c r="S35" s="703">
        <v>0</v>
      </c>
      <c r="T35" s="267"/>
      <c r="U35" s="256"/>
    </row>
    <row r="36" spans="1:21" ht="12.9" customHeight="1" x14ac:dyDescent="0.2">
      <c r="A36" s="272"/>
      <c r="B36" s="756" t="s">
        <v>10</v>
      </c>
      <c r="C36" s="271"/>
      <c r="D36" s="264" t="s">
        <v>199</v>
      </c>
      <c r="E36" s="262">
        <v>2</v>
      </c>
      <c r="F36" s="265"/>
      <c r="G36" s="477">
        <v>33</v>
      </c>
      <c r="H36" s="265"/>
      <c r="I36" s="477">
        <v>190</v>
      </c>
      <c r="J36" s="265"/>
      <c r="K36" s="706">
        <v>177</v>
      </c>
      <c r="L36" s="265"/>
      <c r="M36" s="706">
        <v>68</v>
      </c>
      <c r="N36" s="265"/>
      <c r="O36" s="706">
        <v>40</v>
      </c>
      <c r="P36" s="265"/>
      <c r="Q36" s="477">
        <v>69</v>
      </c>
      <c r="R36" s="265"/>
      <c r="S36" s="262">
        <v>4</v>
      </c>
      <c r="T36" s="261"/>
      <c r="U36" s="256"/>
    </row>
    <row r="37" spans="1:21" ht="12.9" customHeight="1" x14ac:dyDescent="0.2">
      <c r="A37" s="263"/>
      <c r="B37" s="751"/>
      <c r="C37" s="270"/>
      <c r="D37" s="266" t="s">
        <v>233</v>
      </c>
      <c r="E37" s="707">
        <v>0</v>
      </c>
      <c r="F37" s="261"/>
      <c r="G37" s="707">
        <v>0</v>
      </c>
      <c r="H37" s="261"/>
      <c r="I37" s="477">
        <v>0</v>
      </c>
      <c r="J37" s="261"/>
      <c r="K37" s="706">
        <v>0</v>
      </c>
      <c r="L37" s="261"/>
      <c r="M37" s="477">
        <v>0</v>
      </c>
      <c r="N37" s="265"/>
      <c r="O37" s="477">
        <v>0</v>
      </c>
      <c r="P37" s="265"/>
      <c r="Q37" s="477">
        <v>0</v>
      </c>
      <c r="R37" s="261"/>
      <c r="S37" s="477">
        <v>0</v>
      </c>
      <c r="T37" s="261"/>
      <c r="U37" s="256"/>
    </row>
    <row r="38" spans="1:21" ht="12.9" customHeight="1" x14ac:dyDescent="0.2">
      <c r="A38" s="263"/>
      <c r="B38" s="751"/>
      <c r="C38" s="270"/>
      <c r="D38" s="262" t="s">
        <v>234</v>
      </c>
      <c r="E38" s="707"/>
      <c r="F38" s="269"/>
      <c r="G38" s="707"/>
      <c r="H38" s="269"/>
      <c r="I38" s="359">
        <v>0</v>
      </c>
      <c r="J38" s="708"/>
      <c r="K38" s="359">
        <v>0</v>
      </c>
      <c r="L38" s="708"/>
      <c r="M38" s="359">
        <v>0</v>
      </c>
      <c r="N38" s="708"/>
      <c r="O38" s="359">
        <v>0</v>
      </c>
      <c r="P38" s="708"/>
      <c r="Q38" s="359">
        <v>0</v>
      </c>
      <c r="R38" s="708"/>
      <c r="S38" s="359">
        <v>0</v>
      </c>
      <c r="T38" s="269"/>
      <c r="U38" s="256"/>
    </row>
    <row r="39" spans="1:21" ht="12.9" customHeight="1" x14ac:dyDescent="0.2">
      <c r="A39" s="260"/>
      <c r="B39" s="752"/>
      <c r="C39" s="268"/>
      <c r="D39" s="259" t="s">
        <v>235</v>
      </c>
      <c r="E39" s="705"/>
      <c r="F39" s="267"/>
      <c r="G39" s="705"/>
      <c r="H39" s="267"/>
      <c r="I39" s="705">
        <v>0</v>
      </c>
      <c r="J39" s="709"/>
      <c r="K39" s="703">
        <v>0</v>
      </c>
      <c r="L39" s="709"/>
      <c r="M39" s="703">
        <v>0</v>
      </c>
      <c r="N39" s="709"/>
      <c r="O39" s="703">
        <v>0</v>
      </c>
      <c r="P39" s="709"/>
      <c r="Q39" s="703">
        <v>0</v>
      </c>
      <c r="R39" s="709"/>
      <c r="S39" s="703">
        <v>0</v>
      </c>
      <c r="T39" s="267"/>
      <c r="U39" s="256"/>
    </row>
    <row r="40" spans="1:21" ht="12.9" customHeight="1" x14ac:dyDescent="0.2">
      <c r="A40" s="263"/>
      <c r="B40" s="743" t="s">
        <v>151</v>
      </c>
      <c r="C40" s="456"/>
      <c r="D40" s="264" t="s">
        <v>199</v>
      </c>
      <c r="E40" s="262">
        <v>4</v>
      </c>
      <c r="F40" s="265"/>
      <c r="G40" s="477">
        <v>65</v>
      </c>
      <c r="H40" s="265"/>
      <c r="I40" s="477">
        <v>278</v>
      </c>
      <c r="J40" s="265"/>
      <c r="K40" s="706">
        <v>254</v>
      </c>
      <c r="L40" s="265"/>
      <c r="M40" s="710">
        <v>97</v>
      </c>
      <c r="N40" s="451"/>
      <c r="O40" s="711">
        <v>60</v>
      </c>
      <c r="P40" s="451"/>
      <c r="Q40" s="711">
        <v>97</v>
      </c>
      <c r="R40" s="265"/>
      <c r="S40" s="262">
        <v>5</v>
      </c>
      <c r="T40" s="261"/>
      <c r="U40" s="256"/>
    </row>
    <row r="41" spans="1:21" ht="12.9" customHeight="1" x14ac:dyDescent="0.2">
      <c r="A41" s="263"/>
      <c r="B41" s="757"/>
      <c r="C41" s="456"/>
      <c r="D41" s="266" t="s">
        <v>233</v>
      </c>
      <c r="E41" s="262">
        <v>2</v>
      </c>
      <c r="F41" s="265"/>
      <c r="G41" s="477">
        <v>65</v>
      </c>
      <c r="H41" s="265"/>
      <c r="I41" s="477">
        <v>300</v>
      </c>
      <c r="J41" s="265"/>
      <c r="K41" s="706">
        <v>215</v>
      </c>
      <c r="L41" s="265"/>
      <c r="M41" s="262">
        <v>65</v>
      </c>
      <c r="N41" s="265"/>
      <c r="O41" s="477">
        <v>43</v>
      </c>
      <c r="P41" s="265"/>
      <c r="Q41" s="477">
        <v>107</v>
      </c>
      <c r="R41" s="265"/>
      <c r="S41" s="477">
        <v>0</v>
      </c>
      <c r="T41" s="261"/>
      <c r="U41" s="256"/>
    </row>
    <row r="42" spans="1:21" ht="12.9" customHeight="1" x14ac:dyDescent="0.2">
      <c r="A42" s="263"/>
      <c r="B42" s="757"/>
      <c r="C42" s="456"/>
      <c r="D42" s="262" t="s">
        <v>234</v>
      </c>
      <c r="E42" s="262"/>
      <c r="F42" s="265"/>
      <c r="G42" s="477"/>
      <c r="H42" s="265"/>
      <c r="I42" s="359">
        <v>80</v>
      </c>
      <c r="J42" s="700"/>
      <c r="K42" s="359">
        <v>30</v>
      </c>
      <c r="L42" s="700"/>
      <c r="M42" s="359">
        <v>0</v>
      </c>
      <c r="N42" s="700"/>
      <c r="O42" s="359">
        <v>0</v>
      </c>
      <c r="P42" s="700"/>
      <c r="Q42" s="359">
        <v>30</v>
      </c>
      <c r="R42" s="700"/>
      <c r="S42" s="359">
        <v>0</v>
      </c>
      <c r="T42" s="261"/>
      <c r="U42" s="256"/>
    </row>
    <row r="43" spans="1:21" ht="12.9" customHeight="1" x14ac:dyDescent="0.2">
      <c r="A43" s="260"/>
      <c r="B43" s="744"/>
      <c r="C43" s="457"/>
      <c r="D43" s="259" t="s">
        <v>235</v>
      </c>
      <c r="E43" s="259"/>
      <c r="F43" s="701"/>
      <c r="G43" s="702"/>
      <c r="H43" s="701"/>
      <c r="I43" s="703">
        <v>220</v>
      </c>
      <c r="J43" s="704"/>
      <c r="K43" s="703">
        <v>185</v>
      </c>
      <c r="L43" s="704"/>
      <c r="M43" s="259">
        <v>65</v>
      </c>
      <c r="N43" s="701"/>
      <c r="O43" s="702">
        <v>43</v>
      </c>
      <c r="P43" s="701"/>
      <c r="Q43" s="702">
        <v>77</v>
      </c>
      <c r="R43" s="704"/>
      <c r="S43" s="705">
        <v>0</v>
      </c>
      <c r="T43" s="258"/>
      <c r="U43" s="256"/>
    </row>
    <row r="44" spans="1:21" ht="12.9" customHeight="1" x14ac:dyDescent="0.2">
      <c r="A44" s="263"/>
      <c r="B44" s="756" t="s">
        <v>12</v>
      </c>
      <c r="C44" s="456"/>
      <c r="D44" s="264" t="s">
        <v>199</v>
      </c>
      <c r="E44" s="262">
        <v>4</v>
      </c>
      <c r="F44" s="265"/>
      <c r="G44" s="477">
        <v>76</v>
      </c>
      <c r="H44" s="265"/>
      <c r="I44" s="477">
        <v>310</v>
      </c>
      <c r="J44" s="265"/>
      <c r="K44" s="706">
        <v>316</v>
      </c>
      <c r="L44" s="265"/>
      <c r="M44" s="706">
        <v>117</v>
      </c>
      <c r="N44" s="265"/>
      <c r="O44" s="477">
        <v>71</v>
      </c>
      <c r="P44" s="265">
        <v>128</v>
      </c>
      <c r="Q44" s="477">
        <v>128</v>
      </c>
      <c r="R44" s="265"/>
      <c r="S44" s="262">
        <v>5</v>
      </c>
      <c r="T44" s="261"/>
      <c r="U44" s="256"/>
    </row>
    <row r="45" spans="1:21" ht="12.9" customHeight="1" x14ac:dyDescent="0.2">
      <c r="A45" s="263"/>
      <c r="B45" s="751"/>
      <c r="C45" s="456"/>
      <c r="D45" s="266" t="s">
        <v>233</v>
      </c>
      <c r="E45" s="707">
        <v>2</v>
      </c>
      <c r="F45" s="261"/>
      <c r="G45" s="707">
        <v>59</v>
      </c>
      <c r="H45" s="261"/>
      <c r="I45" s="477">
        <v>303</v>
      </c>
      <c r="J45" s="265"/>
      <c r="K45" s="706">
        <v>265</v>
      </c>
      <c r="L45" s="265"/>
      <c r="M45" s="262">
        <v>65</v>
      </c>
      <c r="N45" s="265"/>
      <c r="O45" s="477">
        <v>48</v>
      </c>
      <c r="P45" s="265"/>
      <c r="Q45" s="477">
        <v>152</v>
      </c>
      <c r="R45" s="265"/>
      <c r="S45" s="477">
        <v>3</v>
      </c>
      <c r="T45" s="261"/>
      <c r="U45" s="256"/>
    </row>
    <row r="46" spans="1:21" ht="12.9" customHeight="1" x14ac:dyDescent="0.2">
      <c r="A46" s="263"/>
      <c r="B46" s="751"/>
      <c r="C46" s="456"/>
      <c r="D46" s="262" t="s">
        <v>234</v>
      </c>
      <c r="E46" s="707"/>
      <c r="F46" s="261"/>
      <c r="G46" s="707"/>
      <c r="H46" s="261"/>
      <c r="I46" s="707">
        <v>105</v>
      </c>
      <c r="J46" s="712"/>
      <c r="K46" s="359">
        <v>68</v>
      </c>
      <c r="L46" s="712"/>
      <c r="M46" s="359">
        <v>0</v>
      </c>
      <c r="N46" s="712"/>
      <c r="O46" s="359">
        <v>5</v>
      </c>
      <c r="P46" s="712"/>
      <c r="Q46" s="707">
        <v>63</v>
      </c>
      <c r="R46" s="712"/>
      <c r="S46" s="359">
        <v>2</v>
      </c>
      <c r="T46" s="261"/>
      <c r="U46" s="256"/>
    </row>
    <row r="47" spans="1:21" ht="12.9" customHeight="1" x14ac:dyDescent="0.2">
      <c r="A47" s="260"/>
      <c r="B47" s="752"/>
      <c r="C47" s="457"/>
      <c r="D47" s="259" t="s">
        <v>235</v>
      </c>
      <c r="E47" s="705"/>
      <c r="F47" s="258"/>
      <c r="G47" s="705"/>
      <c r="H47" s="258"/>
      <c r="I47" s="705">
        <v>198</v>
      </c>
      <c r="J47" s="713"/>
      <c r="K47" s="703">
        <v>197</v>
      </c>
      <c r="L47" s="713"/>
      <c r="M47" s="259">
        <v>65</v>
      </c>
      <c r="N47" s="701"/>
      <c r="O47" s="702">
        <v>43</v>
      </c>
      <c r="P47" s="701"/>
      <c r="Q47" s="702">
        <v>89</v>
      </c>
      <c r="R47" s="713"/>
      <c r="S47" s="705">
        <v>1</v>
      </c>
      <c r="T47" s="258"/>
      <c r="U47" s="256"/>
    </row>
    <row r="48" spans="1:21" ht="12.9" customHeight="1" x14ac:dyDescent="0.2">
      <c r="A48" s="263"/>
      <c r="B48" s="753" t="s">
        <v>13</v>
      </c>
      <c r="C48" s="456"/>
      <c r="D48" s="264" t="s">
        <v>199</v>
      </c>
      <c r="E48" s="707">
        <v>0</v>
      </c>
      <c r="F48" s="265"/>
      <c r="G48" s="707">
        <v>0</v>
      </c>
      <c r="H48" s="265"/>
      <c r="I48" s="707">
        <v>0</v>
      </c>
      <c r="J48" s="265"/>
      <c r="K48" s="706">
        <v>0</v>
      </c>
      <c r="L48" s="265"/>
      <c r="M48" s="359">
        <v>0</v>
      </c>
      <c r="N48" s="265"/>
      <c r="O48" s="359">
        <v>0</v>
      </c>
      <c r="P48" s="265"/>
      <c r="Q48" s="359">
        <v>0</v>
      </c>
      <c r="R48" s="265"/>
      <c r="S48" s="707">
        <v>0</v>
      </c>
      <c r="T48" s="265"/>
      <c r="U48" s="256"/>
    </row>
    <row r="49" spans="1:21" ht="12.9" customHeight="1" x14ac:dyDescent="0.2">
      <c r="A49" s="263"/>
      <c r="B49" s="754"/>
      <c r="C49" s="456"/>
      <c r="D49" s="264" t="s">
        <v>233</v>
      </c>
      <c r="E49" s="707">
        <v>0</v>
      </c>
      <c r="F49" s="261"/>
      <c r="G49" s="707">
        <v>0</v>
      </c>
      <c r="H49" s="261"/>
      <c r="I49" s="477">
        <v>0</v>
      </c>
      <c r="J49" s="261"/>
      <c r="K49" s="706">
        <v>0</v>
      </c>
      <c r="L49" s="261"/>
      <c r="M49" s="477">
        <v>0</v>
      </c>
      <c r="N49" s="265"/>
      <c r="O49" s="477">
        <v>0</v>
      </c>
      <c r="P49" s="265"/>
      <c r="Q49" s="477">
        <v>0</v>
      </c>
      <c r="R49" s="261"/>
      <c r="S49" s="477">
        <v>0</v>
      </c>
      <c r="T49" s="261"/>
      <c r="U49" s="256"/>
    </row>
    <row r="50" spans="1:21" ht="12.9" customHeight="1" x14ac:dyDescent="0.2">
      <c r="A50" s="263"/>
      <c r="B50" s="754"/>
      <c r="C50" s="456"/>
      <c r="D50" s="262" t="s">
        <v>234</v>
      </c>
      <c r="E50" s="707"/>
      <c r="F50" s="261"/>
      <c r="G50" s="707"/>
      <c r="H50" s="261"/>
      <c r="I50" s="359">
        <v>0</v>
      </c>
      <c r="J50" s="708"/>
      <c r="K50" s="359">
        <v>0</v>
      </c>
      <c r="L50" s="708"/>
      <c r="M50" s="359">
        <v>0</v>
      </c>
      <c r="N50" s="708"/>
      <c r="O50" s="359">
        <v>0</v>
      </c>
      <c r="P50" s="708"/>
      <c r="Q50" s="359">
        <v>0</v>
      </c>
      <c r="R50" s="708"/>
      <c r="S50" s="359">
        <v>0</v>
      </c>
      <c r="T50" s="261"/>
      <c r="U50" s="256"/>
    </row>
    <row r="51" spans="1:21" ht="12.9" customHeight="1" x14ac:dyDescent="0.2">
      <c r="A51" s="260"/>
      <c r="B51" s="755"/>
      <c r="C51" s="457"/>
      <c r="D51" s="259" t="s">
        <v>235</v>
      </c>
      <c r="E51" s="262"/>
      <c r="F51" s="265"/>
      <c r="G51" s="477"/>
      <c r="H51" s="265"/>
      <c r="I51" s="477">
        <v>0</v>
      </c>
      <c r="J51" s="265"/>
      <c r="K51" s="706">
        <v>0</v>
      </c>
      <c r="L51" s="265"/>
      <c r="M51" s="359">
        <v>0</v>
      </c>
      <c r="N51" s="265"/>
      <c r="O51" s="359">
        <v>0</v>
      </c>
      <c r="P51" s="265"/>
      <c r="Q51" s="359">
        <v>0</v>
      </c>
      <c r="R51" s="265"/>
      <c r="S51" s="262">
        <v>0</v>
      </c>
      <c r="T51" s="258"/>
      <c r="U51" s="256"/>
    </row>
    <row r="52" spans="1:21" ht="13.5" customHeight="1" x14ac:dyDescent="0.2">
      <c r="A52" s="749" t="s">
        <v>201</v>
      </c>
      <c r="B52" s="749"/>
      <c r="C52" s="749"/>
      <c r="D52" s="749"/>
      <c r="E52" s="749"/>
      <c r="F52" s="749"/>
      <c r="G52" s="749"/>
      <c r="H52" s="749"/>
      <c r="I52" s="749"/>
      <c r="J52" s="749"/>
      <c r="K52" s="749"/>
      <c r="L52" s="749"/>
      <c r="M52" s="749"/>
      <c r="N52" s="749"/>
      <c r="O52" s="749"/>
      <c r="P52" s="749"/>
      <c r="Q52" s="749"/>
      <c r="R52" s="749"/>
      <c r="S52" s="749"/>
      <c r="T52" s="455"/>
    </row>
    <row r="53" spans="1:21" ht="13.5" customHeight="1" x14ac:dyDescent="0.2">
      <c r="A53" s="748" t="s">
        <v>377</v>
      </c>
      <c r="B53" s="748"/>
      <c r="C53" s="748"/>
      <c r="D53" s="748"/>
      <c r="E53" s="748"/>
      <c r="F53" s="748"/>
      <c r="G53" s="748"/>
      <c r="H53" s="748"/>
      <c r="I53" s="748"/>
      <c r="J53" s="748"/>
      <c r="K53" s="748"/>
      <c r="L53" s="748"/>
      <c r="M53" s="748"/>
      <c r="N53" s="748"/>
      <c r="O53" s="748"/>
      <c r="P53" s="748"/>
      <c r="Q53" s="748"/>
      <c r="R53" s="748"/>
      <c r="S53" s="748"/>
    </row>
    <row r="54" spans="1:21" x14ac:dyDescent="0.2">
      <c r="A54" s="748"/>
      <c r="B54" s="748"/>
      <c r="C54" s="748"/>
      <c r="D54" s="748"/>
      <c r="E54" s="748"/>
      <c r="F54" s="748"/>
      <c r="G54" s="748"/>
      <c r="H54" s="748"/>
      <c r="I54" s="748"/>
      <c r="J54" s="748"/>
      <c r="K54" s="748"/>
      <c r="L54" s="748"/>
      <c r="M54" s="748"/>
      <c r="N54" s="748"/>
      <c r="O54" s="748"/>
      <c r="P54" s="748"/>
      <c r="Q54" s="748"/>
      <c r="R54" s="748"/>
      <c r="S54" s="748"/>
    </row>
    <row r="55" spans="1:21" x14ac:dyDescent="0.2">
      <c r="A55" s="747"/>
      <c r="B55" s="747"/>
      <c r="C55" s="747"/>
      <c r="D55" s="747"/>
      <c r="E55" s="747"/>
      <c r="F55" s="747"/>
      <c r="G55" s="747"/>
      <c r="H55" s="747"/>
      <c r="I55" s="747"/>
      <c r="J55" s="747"/>
      <c r="K55" s="747"/>
      <c r="L55" s="747"/>
      <c r="M55" s="747"/>
      <c r="N55" s="747"/>
      <c r="O55" s="747"/>
      <c r="P55" s="747"/>
      <c r="Q55" s="747"/>
      <c r="R55" s="747"/>
      <c r="S55" s="747"/>
    </row>
    <row r="58" spans="1:21" x14ac:dyDescent="0.2">
      <c r="B58" s="257" t="s">
        <v>236</v>
      </c>
    </row>
  </sheetData>
  <sheetProtection algorithmName="SHA-512" hashValue="kDIKOg2CqTqkqBHtWzVYDxzvAFovEGg49W3vcrecEPSBuDYxNR+nW6f0Ui7+4WlWtIgf2bvODGJy2Ve39VpV8w==" saltValue="WA5yUs3n0/agkospAQbmSw==" spinCount="100000" sheet="1" objects="1" scenarios="1"/>
  <mergeCells count="24">
    <mergeCell ref="A55:S55"/>
    <mergeCell ref="A54:S54"/>
    <mergeCell ref="A52:S52"/>
    <mergeCell ref="A53:S53"/>
    <mergeCell ref="B24:B27"/>
    <mergeCell ref="B48:B51"/>
    <mergeCell ref="B32:B35"/>
    <mergeCell ref="B36:B39"/>
    <mergeCell ref="B28:B31"/>
    <mergeCell ref="B40:B43"/>
    <mergeCell ref="B44:B47"/>
    <mergeCell ref="B1:S1"/>
    <mergeCell ref="B3:S3"/>
    <mergeCell ref="E4:F5"/>
    <mergeCell ref="G4:H5"/>
    <mergeCell ref="I4:J5"/>
    <mergeCell ref="K4:R4"/>
    <mergeCell ref="S4:T5"/>
    <mergeCell ref="A4:C5"/>
    <mergeCell ref="D4:D5"/>
    <mergeCell ref="K5:L5"/>
    <mergeCell ref="M5:N5"/>
    <mergeCell ref="O5:P5"/>
    <mergeCell ref="Q5:R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zoomScaleNormal="100" zoomScaleSheetLayoutView="100" workbookViewId="0">
      <selection sqref="A1:J1"/>
    </sheetView>
  </sheetViews>
  <sheetFormatPr defaultColWidth="9" defaultRowHeight="13.2" x14ac:dyDescent="0.2"/>
  <cols>
    <col min="1" max="1" width="13.88671875" style="36" customWidth="1"/>
    <col min="2" max="2" width="13.88671875" style="48" customWidth="1"/>
    <col min="3" max="3" width="0.88671875" style="36" customWidth="1"/>
    <col min="4" max="4" width="13.6640625" style="48" customWidth="1"/>
    <col min="5" max="5" width="0.88671875" style="36" customWidth="1"/>
    <col min="6" max="6" width="13.6640625" style="48" customWidth="1"/>
    <col min="7" max="7" width="0.88671875" style="36" customWidth="1"/>
    <col min="8" max="8" width="13.6640625" style="48" customWidth="1"/>
    <col min="9" max="9" width="0.88671875" style="36" customWidth="1"/>
    <col min="10" max="10" width="13.6640625" style="48" customWidth="1"/>
    <col min="11" max="11" width="0.88671875" style="36" customWidth="1"/>
    <col min="12" max="12" width="1.21875" style="36" customWidth="1"/>
    <col min="13" max="16384" width="9" style="36"/>
  </cols>
  <sheetData>
    <row r="1" spans="1:11" ht="22.95" customHeight="1" x14ac:dyDescent="0.2">
      <c r="A1" s="876" t="s">
        <v>378</v>
      </c>
      <c r="B1" s="876"/>
      <c r="C1" s="876"/>
      <c r="D1" s="876"/>
      <c r="E1" s="876"/>
      <c r="F1" s="876"/>
      <c r="G1" s="876"/>
      <c r="H1" s="876"/>
      <c r="I1" s="876"/>
      <c r="J1" s="876"/>
      <c r="K1" s="6"/>
    </row>
    <row r="2" spans="1:11" ht="22.95" customHeight="1" x14ac:dyDescent="0.2">
      <c r="A2" s="6"/>
      <c r="B2" s="7"/>
      <c r="C2" s="6"/>
      <c r="D2" s="7"/>
      <c r="E2" s="6"/>
      <c r="F2" s="7"/>
      <c r="G2" s="6"/>
      <c r="H2" s="7"/>
      <c r="I2" s="6"/>
      <c r="J2" s="7"/>
      <c r="K2" s="6"/>
    </row>
    <row r="3" spans="1:11" ht="22.95" customHeight="1" x14ac:dyDescent="0.2">
      <c r="A3" s="877" t="s">
        <v>231</v>
      </c>
      <c r="B3" s="877"/>
      <c r="C3" s="877"/>
      <c r="D3" s="877"/>
      <c r="E3" s="877"/>
      <c r="F3" s="877"/>
      <c r="G3" s="877"/>
      <c r="H3" s="877"/>
      <c r="I3" s="877"/>
      <c r="J3" s="877"/>
      <c r="K3" s="6"/>
    </row>
    <row r="4" spans="1:11" ht="18" customHeight="1" x14ac:dyDescent="0.2">
      <c r="A4" s="880" t="s">
        <v>0</v>
      </c>
      <c r="B4" s="872" t="s">
        <v>61</v>
      </c>
      <c r="C4" s="873"/>
      <c r="D4" s="878" t="s">
        <v>57</v>
      </c>
      <c r="E4" s="873"/>
      <c r="F4" s="878" t="s">
        <v>58</v>
      </c>
      <c r="G4" s="873"/>
      <c r="H4" s="878" t="s">
        <v>62</v>
      </c>
      <c r="I4" s="873"/>
      <c r="J4" s="878" t="s">
        <v>59</v>
      </c>
      <c r="K4" s="873"/>
    </row>
    <row r="5" spans="1:11" ht="18" customHeight="1" x14ac:dyDescent="0.2">
      <c r="A5" s="881"/>
      <c r="B5" s="874"/>
      <c r="C5" s="875"/>
      <c r="D5" s="879"/>
      <c r="E5" s="875"/>
      <c r="F5" s="879"/>
      <c r="G5" s="875"/>
      <c r="H5" s="879"/>
      <c r="I5" s="875"/>
      <c r="J5" s="879"/>
      <c r="K5" s="875"/>
    </row>
    <row r="6" spans="1:11" ht="12" customHeight="1" x14ac:dyDescent="0.2">
      <c r="A6" s="8"/>
      <c r="B6" s="396" t="s">
        <v>2</v>
      </c>
      <c r="C6" s="20"/>
      <c r="D6" s="21" t="s">
        <v>2</v>
      </c>
      <c r="E6" s="20"/>
      <c r="F6" s="21" t="s">
        <v>60</v>
      </c>
      <c r="G6" s="20"/>
      <c r="H6" s="21" t="s">
        <v>1</v>
      </c>
      <c r="I6" s="20"/>
      <c r="J6" s="22" t="s">
        <v>1</v>
      </c>
      <c r="K6" s="151"/>
    </row>
    <row r="7" spans="1:11" ht="18" customHeight="1" x14ac:dyDescent="0.2">
      <c r="A7" s="214" t="s">
        <v>455</v>
      </c>
      <c r="B7" s="662">
        <v>72601</v>
      </c>
      <c r="C7" s="397"/>
      <c r="D7" s="661">
        <v>24699</v>
      </c>
      <c r="E7" s="397"/>
      <c r="F7" s="217">
        <v>34.020000000000003</v>
      </c>
      <c r="G7" s="216"/>
      <c r="H7" s="661">
        <v>161230</v>
      </c>
      <c r="I7" s="397"/>
      <c r="J7" s="661">
        <v>38824</v>
      </c>
      <c r="K7" s="151"/>
    </row>
    <row r="8" spans="1:11" ht="18" customHeight="1" x14ac:dyDescent="0.2">
      <c r="A8" s="214" t="s">
        <v>274</v>
      </c>
      <c r="B8" s="662">
        <v>73381</v>
      </c>
      <c r="C8" s="397"/>
      <c r="D8" s="661">
        <v>24384</v>
      </c>
      <c r="E8" s="397"/>
      <c r="F8" s="217">
        <v>33.22</v>
      </c>
      <c r="G8" s="216"/>
      <c r="H8" s="661">
        <v>160730</v>
      </c>
      <c r="I8" s="397"/>
      <c r="J8" s="661">
        <v>37788</v>
      </c>
      <c r="K8" s="151"/>
    </row>
    <row r="9" spans="1:11" ht="18" customHeight="1" x14ac:dyDescent="0.2">
      <c r="A9" s="214" t="s">
        <v>347</v>
      </c>
      <c r="B9" s="662">
        <v>73762</v>
      </c>
      <c r="C9" s="397"/>
      <c r="D9" s="661">
        <v>24264</v>
      </c>
      <c r="E9" s="397"/>
      <c r="F9" s="217">
        <f>D9/B9*100</f>
        <v>32.894986578455033</v>
      </c>
      <c r="G9" s="216"/>
      <c r="H9" s="661">
        <v>159968</v>
      </c>
      <c r="I9" s="397"/>
      <c r="J9" s="661">
        <v>37302</v>
      </c>
      <c r="K9" s="151"/>
    </row>
    <row r="10" spans="1:11" s="152" customFormat="1" ht="18" customHeight="1" x14ac:dyDescent="0.2">
      <c r="A10" s="214" t="s">
        <v>406</v>
      </c>
      <c r="B10" s="662">
        <v>74651</v>
      </c>
      <c r="C10" s="397"/>
      <c r="D10" s="661">
        <v>23990</v>
      </c>
      <c r="E10" s="397"/>
      <c r="F10" s="217">
        <f>D10/B10*100</f>
        <v>32.13620715060749</v>
      </c>
      <c r="G10" s="216"/>
      <c r="H10" s="661">
        <v>159675</v>
      </c>
      <c r="I10" s="397"/>
      <c r="J10" s="661">
        <v>36386</v>
      </c>
      <c r="K10" s="151"/>
    </row>
    <row r="11" spans="1:11" s="152" customFormat="1" ht="18" customHeight="1" x14ac:dyDescent="0.2">
      <c r="A11" s="214" t="s">
        <v>457</v>
      </c>
      <c r="B11" s="662">
        <v>75579</v>
      </c>
      <c r="C11" s="397"/>
      <c r="D11" s="661">
        <v>22969</v>
      </c>
      <c r="E11" s="397"/>
      <c r="F11" s="217">
        <f>D11/B11*100</f>
        <v>30.390716998107941</v>
      </c>
      <c r="G11" s="216"/>
      <c r="H11" s="661">
        <v>159315</v>
      </c>
      <c r="I11" s="397"/>
      <c r="J11" s="661">
        <v>34181</v>
      </c>
      <c r="K11" s="151"/>
    </row>
    <row r="12" spans="1:11" s="152" customFormat="1" ht="18" customHeight="1" x14ac:dyDescent="0.2">
      <c r="A12" s="214" t="s">
        <v>492</v>
      </c>
      <c r="B12" s="529">
        <v>76211</v>
      </c>
      <c r="C12" s="397"/>
      <c r="D12" s="528">
        <v>22352</v>
      </c>
      <c r="E12" s="397"/>
      <c r="F12" s="217">
        <f>D12/B12*100</f>
        <v>29.329099473829238</v>
      </c>
      <c r="G12" s="216"/>
      <c r="H12" s="528">
        <v>158710</v>
      </c>
      <c r="I12" s="397"/>
      <c r="J12" s="528">
        <v>32643</v>
      </c>
      <c r="K12" s="151"/>
    </row>
    <row r="13" spans="1:11" ht="12" customHeight="1" x14ac:dyDescent="0.2">
      <c r="A13" s="527"/>
      <c r="B13" s="398"/>
      <c r="C13" s="366"/>
      <c r="D13" s="367"/>
      <c r="E13" s="366"/>
      <c r="F13" s="89"/>
      <c r="G13" s="90"/>
      <c r="H13" s="367"/>
      <c r="I13" s="366"/>
      <c r="J13" s="367"/>
      <c r="K13" s="25"/>
    </row>
    <row r="14" spans="1:11" ht="23.1" customHeight="1" x14ac:dyDescent="0.2">
      <c r="A14" s="23"/>
      <c r="B14" s="24"/>
      <c r="C14" s="24"/>
      <c r="D14" s="24"/>
      <c r="E14" s="24"/>
      <c r="F14" s="21"/>
      <c r="G14" s="21"/>
      <c r="H14" s="24"/>
      <c r="I14" s="24"/>
      <c r="J14" s="24"/>
      <c r="K14" s="65"/>
    </row>
    <row r="15" spans="1:11" ht="23.1" customHeight="1" x14ac:dyDescent="0.2">
      <c r="A15" s="23"/>
      <c r="B15" s="24"/>
      <c r="C15" s="24"/>
      <c r="D15" s="24"/>
      <c r="E15" s="24"/>
      <c r="F15" s="21"/>
      <c r="G15" s="21"/>
      <c r="H15" s="24"/>
      <c r="I15" s="24"/>
      <c r="J15" s="24"/>
      <c r="K15" s="65"/>
    </row>
  </sheetData>
  <sheetProtection algorithmName="SHA-512" hashValue="nhQ+pkk7jirb5d3Jx/CkpGUJCqRWBMY719ktdFCiWt5uA21U6u3JKflxpZxYtEtJkU1/LhBMf5Ur2ao18Pta/A==" saltValue="ts+1IViSav50iIQOnFwK5w==" spinCount="100000" sheet="1" objects="1" scenarios="1"/>
  <mergeCells count="8">
    <mergeCell ref="B4:C5"/>
    <mergeCell ref="A1:J1"/>
    <mergeCell ref="A3:J3"/>
    <mergeCell ref="J4:K5"/>
    <mergeCell ref="F4:G5"/>
    <mergeCell ref="D4:E5"/>
    <mergeCell ref="H4:I5"/>
    <mergeCell ref="A4:A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120" zoomScaleNormal="120" workbookViewId="0">
      <selection sqref="A1:J1"/>
    </sheetView>
  </sheetViews>
  <sheetFormatPr defaultColWidth="9" defaultRowHeight="13.2" x14ac:dyDescent="0.2"/>
  <cols>
    <col min="1" max="1" width="14.33203125" style="36" customWidth="1"/>
    <col min="2" max="2" width="13.6640625" style="48" customWidth="1"/>
    <col min="3" max="3" width="0.88671875" style="36" customWidth="1"/>
    <col min="4" max="4" width="13.6640625" style="48" customWidth="1"/>
    <col min="5" max="5" width="0.88671875" style="36" customWidth="1"/>
    <col min="6" max="6" width="13.6640625" style="48" customWidth="1"/>
    <col min="7" max="7" width="0.88671875" style="36" customWidth="1"/>
    <col min="8" max="8" width="13.6640625" style="48" customWidth="1"/>
    <col min="9" max="9" width="0.88671875" style="36" customWidth="1"/>
    <col min="10" max="10" width="13.6640625" style="48" customWidth="1"/>
    <col min="11" max="12" width="0.88671875" style="36" customWidth="1"/>
    <col min="13" max="16384" width="9" style="36"/>
  </cols>
  <sheetData>
    <row r="1" spans="1:11" ht="22.95" customHeight="1" x14ac:dyDescent="0.2">
      <c r="A1" s="876" t="s">
        <v>379</v>
      </c>
      <c r="B1" s="876"/>
      <c r="C1" s="876"/>
      <c r="D1" s="876"/>
      <c r="E1" s="876"/>
      <c r="F1" s="876"/>
      <c r="G1" s="876"/>
      <c r="H1" s="876"/>
      <c r="I1" s="876"/>
      <c r="J1" s="876"/>
      <c r="K1" s="6"/>
    </row>
    <row r="2" spans="1:11" ht="22.95" customHeight="1" x14ac:dyDescent="0.2">
      <c r="A2" s="6"/>
      <c r="B2" s="7"/>
      <c r="C2" s="6"/>
      <c r="D2" s="7"/>
      <c r="E2" s="6"/>
      <c r="F2" s="7"/>
      <c r="G2" s="6"/>
      <c r="H2" s="7"/>
      <c r="I2" s="6"/>
      <c r="J2" s="7"/>
      <c r="K2" s="6"/>
    </row>
    <row r="3" spans="1:11" ht="22.95" customHeight="1" x14ac:dyDescent="0.2">
      <c r="A3" s="884" t="s">
        <v>440</v>
      </c>
      <c r="B3" s="884"/>
      <c r="C3" s="884"/>
      <c r="D3" s="884"/>
      <c r="E3" s="884"/>
      <c r="F3" s="884"/>
      <c r="G3" s="884"/>
      <c r="H3" s="884"/>
      <c r="I3" s="884"/>
      <c r="J3" s="884"/>
      <c r="K3" s="6"/>
    </row>
    <row r="4" spans="1:11" ht="18" customHeight="1" x14ac:dyDescent="0.2">
      <c r="A4" s="880" t="s">
        <v>0</v>
      </c>
      <c r="B4" s="878" t="s">
        <v>63</v>
      </c>
      <c r="C4" s="873"/>
      <c r="D4" s="878" t="s">
        <v>64</v>
      </c>
      <c r="E4" s="873"/>
      <c r="F4" s="878" t="s">
        <v>65</v>
      </c>
      <c r="G4" s="873"/>
      <c r="H4" s="878" t="s">
        <v>68</v>
      </c>
      <c r="I4" s="873"/>
      <c r="J4" s="878" t="s">
        <v>69</v>
      </c>
      <c r="K4" s="873"/>
    </row>
    <row r="5" spans="1:11" ht="18" customHeight="1" x14ac:dyDescent="0.2">
      <c r="A5" s="881"/>
      <c r="B5" s="879"/>
      <c r="C5" s="875"/>
      <c r="D5" s="879"/>
      <c r="E5" s="875"/>
      <c r="F5" s="879"/>
      <c r="G5" s="875"/>
      <c r="H5" s="879"/>
      <c r="I5" s="875"/>
      <c r="J5" s="879"/>
      <c r="K5" s="875"/>
    </row>
    <row r="6" spans="1:11" ht="12" customHeight="1" x14ac:dyDescent="0.2">
      <c r="A6" s="8"/>
      <c r="B6" s="21" t="s">
        <v>66</v>
      </c>
      <c r="C6" s="20"/>
      <c r="D6" s="21" t="s">
        <v>66</v>
      </c>
      <c r="E6" s="20"/>
      <c r="F6" s="21" t="s">
        <v>60</v>
      </c>
      <c r="G6" s="20"/>
      <c r="H6" s="21" t="s">
        <v>67</v>
      </c>
      <c r="I6" s="20"/>
      <c r="J6" s="22" t="s">
        <v>67</v>
      </c>
      <c r="K6" s="9"/>
    </row>
    <row r="7" spans="1:11" ht="15.9" customHeight="1" x14ac:dyDescent="0.2">
      <c r="A7" s="214" t="s">
        <v>455</v>
      </c>
      <c r="B7" s="662">
        <v>3469247</v>
      </c>
      <c r="C7" s="397"/>
      <c r="D7" s="662">
        <v>3177813</v>
      </c>
      <c r="E7" s="397"/>
      <c r="F7" s="218">
        <v>91.6</v>
      </c>
      <c r="G7" s="216"/>
      <c r="H7" s="662">
        <v>79054</v>
      </c>
      <c r="I7" s="397"/>
      <c r="J7" s="661">
        <v>125729</v>
      </c>
      <c r="K7" s="9"/>
    </row>
    <row r="8" spans="1:11" ht="15.9" customHeight="1" x14ac:dyDescent="0.2">
      <c r="A8" s="214" t="s">
        <v>274</v>
      </c>
      <c r="B8" s="662">
        <v>3325046</v>
      </c>
      <c r="C8" s="397"/>
      <c r="D8" s="662">
        <v>3025118</v>
      </c>
      <c r="E8" s="397"/>
      <c r="F8" s="218">
        <v>91.08</v>
      </c>
      <c r="G8" s="216"/>
      <c r="H8" s="662">
        <v>78434</v>
      </c>
      <c r="I8" s="397"/>
      <c r="J8" s="661">
        <v>122643</v>
      </c>
      <c r="K8" s="9"/>
    </row>
    <row r="9" spans="1:11" ht="15.9" customHeight="1" x14ac:dyDescent="0.2">
      <c r="A9" s="214" t="s">
        <v>347</v>
      </c>
      <c r="B9" s="662">
        <v>3483319</v>
      </c>
      <c r="C9" s="397"/>
      <c r="D9" s="662">
        <v>3187471</v>
      </c>
      <c r="E9" s="397"/>
      <c r="F9" s="218">
        <v>91.51</v>
      </c>
      <c r="G9" s="216"/>
      <c r="H9" s="662">
        <v>84712</v>
      </c>
      <c r="I9" s="397"/>
      <c r="J9" s="661">
        <v>130709</v>
      </c>
      <c r="K9" s="9"/>
    </row>
    <row r="10" spans="1:11" ht="15.9" customHeight="1" x14ac:dyDescent="0.2">
      <c r="A10" s="214" t="s">
        <v>406</v>
      </c>
      <c r="B10" s="662">
        <v>3362721</v>
      </c>
      <c r="C10" s="397"/>
      <c r="D10" s="662">
        <v>3089813</v>
      </c>
      <c r="E10" s="397"/>
      <c r="F10" s="218">
        <v>91.88</v>
      </c>
      <c r="G10" s="216"/>
      <c r="H10" s="662">
        <v>83432</v>
      </c>
      <c r="I10" s="397"/>
      <c r="J10" s="661">
        <v>127425</v>
      </c>
      <c r="K10" s="9"/>
    </row>
    <row r="11" spans="1:11" ht="15.9" customHeight="1" x14ac:dyDescent="0.2">
      <c r="A11" s="214" t="s">
        <v>457</v>
      </c>
      <c r="B11" s="662">
        <v>3508048</v>
      </c>
      <c r="C11" s="397"/>
      <c r="D11" s="662">
        <v>3222026</v>
      </c>
      <c r="E11" s="397"/>
      <c r="F11" s="218">
        <v>91.85</v>
      </c>
      <c r="G11" s="216"/>
      <c r="H11" s="662">
        <v>90382</v>
      </c>
      <c r="I11" s="397"/>
      <c r="J11" s="661">
        <v>140277</v>
      </c>
      <c r="K11" s="9"/>
    </row>
    <row r="12" spans="1:11" ht="15.9" customHeight="1" x14ac:dyDescent="0.2">
      <c r="A12" s="214" t="s">
        <v>492</v>
      </c>
      <c r="B12" s="600">
        <v>3239586</v>
      </c>
      <c r="C12" s="397"/>
      <c r="D12" s="600">
        <v>2980937</v>
      </c>
      <c r="E12" s="397"/>
      <c r="F12" s="218">
        <v>92.02</v>
      </c>
      <c r="G12" s="216"/>
      <c r="H12" s="600">
        <v>88552</v>
      </c>
      <c r="I12" s="397"/>
      <c r="J12" s="599">
        <v>130525</v>
      </c>
      <c r="K12" s="9"/>
    </row>
    <row r="13" spans="1:11" ht="12" customHeight="1" x14ac:dyDescent="0.2">
      <c r="A13" s="26"/>
      <c r="B13" s="10"/>
      <c r="C13" s="11"/>
      <c r="D13" s="10"/>
      <c r="E13" s="11"/>
      <c r="F13" s="10"/>
      <c r="G13" s="11"/>
      <c r="H13" s="10"/>
      <c r="I13" s="11"/>
      <c r="J13" s="12"/>
      <c r="K13" s="13"/>
    </row>
    <row r="14" spans="1:11" ht="13.5" customHeight="1" x14ac:dyDescent="0.2">
      <c r="A14" s="882" t="s">
        <v>380</v>
      </c>
      <c r="B14" s="882"/>
      <c r="C14" s="882"/>
      <c r="D14" s="882"/>
      <c r="E14" s="882"/>
      <c r="F14" s="882"/>
      <c r="G14" s="882"/>
      <c r="H14" s="882"/>
      <c r="I14" s="882"/>
      <c r="J14" s="882"/>
      <c r="K14" s="6"/>
    </row>
    <row r="15" spans="1:11" ht="13.5" customHeight="1" x14ac:dyDescent="0.2">
      <c r="A15" s="883" t="s">
        <v>381</v>
      </c>
      <c r="B15" s="883"/>
      <c r="C15" s="883"/>
      <c r="D15" s="883"/>
      <c r="E15" s="883"/>
      <c r="F15" s="883"/>
      <c r="G15" s="883"/>
      <c r="H15" s="883"/>
      <c r="I15" s="883"/>
      <c r="J15" s="883"/>
      <c r="K15" s="6"/>
    </row>
    <row r="16" spans="1:11" ht="23.1" customHeight="1" x14ac:dyDescent="0.2"/>
  </sheetData>
  <sheetProtection algorithmName="SHA-512" hashValue="NNzTL7tf0j2fMwLlYTlDIEBpW18jxMJ9kbwWQZKuQzXPqhkligSJqxHVmm4nZtRgFSnP4hwqQQ0a+fqcOgFOtQ==" saltValue="FdhNGKZn77WAOMI/NSw32g==" spinCount="100000" sheet="1" objects="1" scenarios="1"/>
  <mergeCells count="10">
    <mergeCell ref="J4:K5"/>
    <mergeCell ref="A14:J14"/>
    <mergeCell ref="A15:J15"/>
    <mergeCell ref="A1:J1"/>
    <mergeCell ref="A3:J3"/>
    <mergeCell ref="B4:C5"/>
    <mergeCell ref="D4:E5"/>
    <mergeCell ref="F4:G5"/>
    <mergeCell ref="H4:I5"/>
    <mergeCell ref="A4:A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zoomScale="120" zoomScaleNormal="120" zoomScaleSheetLayoutView="130" zoomScalePageLayoutView="131" workbookViewId="0">
      <selection sqref="A1:N1"/>
    </sheetView>
  </sheetViews>
  <sheetFormatPr defaultColWidth="9" defaultRowHeight="13.2" x14ac:dyDescent="0.2"/>
  <cols>
    <col min="1" max="1" width="11.109375" style="81" customWidth="1"/>
    <col min="2" max="2" width="9" style="83"/>
    <col min="3" max="3" width="0.44140625" style="81" customWidth="1"/>
    <col min="4" max="4" width="12.77734375" style="83" customWidth="1"/>
    <col min="5" max="5" width="0.44140625" style="81" customWidth="1"/>
    <col min="6" max="6" width="9" style="83"/>
    <col min="7" max="7" width="0.44140625" style="81" customWidth="1"/>
    <col min="8" max="8" width="12.109375" style="83" customWidth="1"/>
    <col min="9" max="9" width="0.44140625" style="81" customWidth="1"/>
    <col min="10" max="10" width="9" style="83"/>
    <col min="11" max="11" width="0.44140625" style="81" customWidth="1"/>
    <col min="12" max="12" width="12.77734375" style="83" customWidth="1"/>
    <col min="13" max="13" width="0.44140625" style="81" customWidth="1"/>
    <col min="14" max="14" width="9" style="83"/>
    <col min="15" max="15" width="0.44140625" style="81" customWidth="1"/>
    <col min="16" max="16384" width="9" style="81"/>
  </cols>
  <sheetData>
    <row r="1" spans="1:15" s="152" customFormat="1" ht="22.95" customHeight="1" x14ac:dyDescent="0.2">
      <c r="A1" s="876" t="s">
        <v>395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165"/>
    </row>
    <row r="2" spans="1:15" s="152" customFormat="1" ht="22.95" customHeight="1" x14ac:dyDescent="0.2">
      <c r="A2" s="27"/>
      <c r="B2" s="166"/>
      <c r="C2" s="165"/>
      <c r="D2" s="166"/>
      <c r="E2" s="165"/>
      <c r="F2" s="166"/>
      <c r="G2" s="165"/>
      <c r="H2" s="166"/>
      <c r="I2" s="165"/>
      <c r="J2" s="166"/>
      <c r="K2" s="165"/>
      <c r="L2" s="166"/>
      <c r="M2" s="165"/>
      <c r="N2" s="166"/>
      <c r="O2" s="165"/>
    </row>
    <row r="3" spans="1:15" s="152" customFormat="1" ht="22.95" customHeight="1" x14ac:dyDescent="0.2">
      <c r="A3" s="884" t="s">
        <v>382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165"/>
    </row>
    <row r="4" spans="1:15" s="152" customFormat="1" ht="18" customHeight="1" x14ac:dyDescent="0.2">
      <c r="A4" s="880" t="s">
        <v>0</v>
      </c>
      <c r="B4" s="885" t="s">
        <v>70</v>
      </c>
      <c r="C4" s="886"/>
      <c r="D4" s="886"/>
      <c r="E4" s="887"/>
      <c r="F4" s="885" t="s">
        <v>71</v>
      </c>
      <c r="G4" s="886"/>
      <c r="H4" s="886"/>
      <c r="I4" s="887"/>
      <c r="J4" s="885" t="s">
        <v>72</v>
      </c>
      <c r="K4" s="886"/>
      <c r="L4" s="886"/>
      <c r="M4" s="887"/>
      <c r="N4" s="878" t="s">
        <v>76</v>
      </c>
      <c r="O4" s="873"/>
    </row>
    <row r="5" spans="1:15" s="152" customFormat="1" ht="18" customHeight="1" x14ac:dyDescent="0.2">
      <c r="A5" s="881"/>
      <c r="B5" s="885" t="s">
        <v>74</v>
      </c>
      <c r="C5" s="887"/>
      <c r="D5" s="885" t="s">
        <v>73</v>
      </c>
      <c r="E5" s="887"/>
      <c r="F5" s="885" t="s">
        <v>74</v>
      </c>
      <c r="G5" s="887"/>
      <c r="H5" s="885" t="s">
        <v>73</v>
      </c>
      <c r="I5" s="887"/>
      <c r="J5" s="885" t="s">
        <v>74</v>
      </c>
      <c r="K5" s="887"/>
      <c r="L5" s="885" t="s">
        <v>73</v>
      </c>
      <c r="M5" s="887"/>
      <c r="N5" s="879"/>
      <c r="O5" s="875"/>
    </row>
    <row r="6" spans="1:15" s="152" customFormat="1" ht="12" customHeight="1" x14ac:dyDescent="0.2">
      <c r="A6" s="8"/>
      <c r="B6" s="21" t="s">
        <v>75</v>
      </c>
      <c r="C6" s="20"/>
      <c r="D6" s="21" t="s">
        <v>67</v>
      </c>
      <c r="E6" s="20"/>
      <c r="F6" s="21" t="s">
        <v>75</v>
      </c>
      <c r="G6" s="20"/>
      <c r="H6" s="21" t="s">
        <v>67</v>
      </c>
      <c r="I6" s="20"/>
      <c r="J6" s="21" t="s">
        <v>75</v>
      </c>
      <c r="K6" s="20"/>
      <c r="L6" s="21" t="s">
        <v>67</v>
      </c>
      <c r="M6" s="20"/>
      <c r="N6" s="22" t="s">
        <v>67</v>
      </c>
      <c r="O6" s="151"/>
    </row>
    <row r="7" spans="1:15" s="152" customFormat="1" ht="15.9" customHeight="1" x14ac:dyDescent="0.2">
      <c r="A7" s="219" t="s">
        <v>455</v>
      </c>
      <c r="B7" s="662">
        <f>636589+3486</f>
        <v>640075</v>
      </c>
      <c r="C7" s="397"/>
      <c r="D7" s="662">
        <f>13885121138+79048604</f>
        <v>13964169742</v>
      </c>
      <c r="E7" s="397"/>
      <c r="F7" s="662">
        <f>13189+65</f>
        <v>13254</v>
      </c>
      <c r="G7" s="397"/>
      <c r="H7" s="662">
        <f>127974042+533912</f>
        <v>128507954</v>
      </c>
      <c r="I7" s="397"/>
      <c r="J7" s="662">
        <f t="shared" ref="J7:J11" si="0">B7+F7</f>
        <v>653329</v>
      </c>
      <c r="K7" s="397"/>
      <c r="L7" s="662">
        <f t="shared" ref="L7:L11" si="1">D7+H7</f>
        <v>14092677696</v>
      </c>
      <c r="M7" s="397"/>
      <c r="N7" s="661">
        <v>350582</v>
      </c>
      <c r="O7" s="151"/>
    </row>
    <row r="8" spans="1:15" s="152" customFormat="1" ht="15.9" customHeight="1" x14ac:dyDescent="0.2">
      <c r="A8" s="219" t="s">
        <v>274</v>
      </c>
      <c r="B8" s="662">
        <v>624162</v>
      </c>
      <c r="C8" s="397"/>
      <c r="D8" s="662">
        <v>13858286351</v>
      </c>
      <c r="E8" s="397"/>
      <c r="F8" s="662">
        <v>12418</v>
      </c>
      <c r="G8" s="397"/>
      <c r="H8" s="662">
        <v>117264105</v>
      </c>
      <c r="I8" s="397"/>
      <c r="J8" s="662">
        <f t="shared" si="0"/>
        <v>636580</v>
      </c>
      <c r="K8" s="397"/>
      <c r="L8" s="662">
        <f t="shared" si="1"/>
        <v>13975550456</v>
      </c>
      <c r="M8" s="397"/>
      <c r="N8" s="661">
        <v>362352</v>
      </c>
      <c r="O8" s="151"/>
    </row>
    <row r="9" spans="1:15" s="152" customFormat="1" ht="15.9" customHeight="1" x14ac:dyDescent="0.2">
      <c r="A9" s="219" t="s">
        <v>347</v>
      </c>
      <c r="B9" s="662">
        <v>562435</v>
      </c>
      <c r="C9" s="397"/>
      <c r="D9" s="662">
        <v>13010062690</v>
      </c>
      <c r="E9" s="397"/>
      <c r="F9" s="662">
        <v>10910</v>
      </c>
      <c r="G9" s="397"/>
      <c r="H9" s="662">
        <v>115504156</v>
      </c>
      <c r="I9" s="397"/>
      <c r="J9" s="662">
        <f t="shared" si="0"/>
        <v>573345</v>
      </c>
      <c r="K9" s="397"/>
      <c r="L9" s="662">
        <f t="shared" si="1"/>
        <v>13125566846</v>
      </c>
      <c r="M9" s="397"/>
      <c r="N9" s="661">
        <v>348834</v>
      </c>
      <c r="O9" s="151"/>
    </row>
    <row r="10" spans="1:15" s="152" customFormat="1" ht="15.9" customHeight="1" x14ac:dyDescent="0.2">
      <c r="A10" s="219" t="s">
        <v>406</v>
      </c>
      <c r="B10" s="662">
        <v>587052</v>
      </c>
      <c r="C10" s="397"/>
      <c r="D10" s="662">
        <v>13791748261</v>
      </c>
      <c r="E10" s="397"/>
      <c r="F10" s="662">
        <v>11699</v>
      </c>
      <c r="G10" s="397"/>
      <c r="H10" s="662">
        <v>118775750</v>
      </c>
      <c r="I10" s="397"/>
      <c r="J10" s="662">
        <f t="shared" si="0"/>
        <v>598751</v>
      </c>
      <c r="K10" s="397"/>
      <c r="L10" s="662">
        <f t="shared" si="1"/>
        <v>13910524011</v>
      </c>
      <c r="M10" s="397"/>
      <c r="N10" s="661">
        <v>375615</v>
      </c>
      <c r="O10" s="151"/>
    </row>
    <row r="11" spans="1:15" s="152" customFormat="1" ht="15.9" customHeight="1" x14ac:dyDescent="0.2">
      <c r="A11" s="219" t="s">
        <v>463</v>
      </c>
      <c r="B11" s="662">
        <v>576399</v>
      </c>
      <c r="C11" s="397"/>
      <c r="D11" s="662">
        <v>13295432566</v>
      </c>
      <c r="E11" s="397"/>
      <c r="F11" s="662">
        <v>12385</v>
      </c>
      <c r="G11" s="397"/>
      <c r="H11" s="662">
        <v>114984525</v>
      </c>
      <c r="I11" s="397"/>
      <c r="J11" s="662">
        <f t="shared" si="0"/>
        <v>588784</v>
      </c>
      <c r="K11" s="397"/>
      <c r="L11" s="662">
        <f t="shared" si="1"/>
        <v>13410417091</v>
      </c>
      <c r="M11" s="397"/>
      <c r="N11" s="661">
        <v>376179</v>
      </c>
      <c r="O11" s="151"/>
    </row>
    <row r="12" spans="1:15" s="152" customFormat="1" ht="15.9" customHeight="1" x14ac:dyDescent="0.2">
      <c r="A12" s="219" t="s">
        <v>493</v>
      </c>
      <c r="B12" s="529">
        <v>559772</v>
      </c>
      <c r="C12" s="397"/>
      <c r="D12" s="529">
        <v>13341746690</v>
      </c>
      <c r="E12" s="397"/>
      <c r="F12" s="529">
        <v>11233</v>
      </c>
      <c r="G12" s="397"/>
      <c r="H12" s="529">
        <v>115310037</v>
      </c>
      <c r="I12" s="397"/>
      <c r="J12" s="529">
        <v>571005</v>
      </c>
      <c r="K12" s="397"/>
      <c r="L12" s="529">
        <v>13457056727</v>
      </c>
      <c r="M12" s="397"/>
      <c r="N12" s="528">
        <v>399758</v>
      </c>
      <c r="O12" s="151"/>
    </row>
    <row r="13" spans="1:15" s="152" customFormat="1" ht="12" customHeight="1" x14ac:dyDescent="0.2">
      <c r="A13" s="26"/>
      <c r="B13" s="10"/>
      <c r="C13" s="11"/>
      <c r="D13" s="10"/>
      <c r="E13" s="11"/>
      <c r="F13" s="10"/>
      <c r="G13" s="11"/>
      <c r="H13" s="10"/>
      <c r="I13" s="11"/>
      <c r="J13" s="10"/>
      <c r="K13" s="11"/>
      <c r="L13" s="10"/>
      <c r="M13" s="11"/>
      <c r="N13" s="12"/>
      <c r="O13" s="167"/>
    </row>
    <row r="14" spans="1:15" s="152" customFormat="1" ht="13.5" customHeight="1" x14ac:dyDescent="0.2">
      <c r="A14" s="882" t="s">
        <v>396</v>
      </c>
      <c r="B14" s="882"/>
      <c r="C14" s="882"/>
      <c r="D14" s="882"/>
      <c r="E14" s="882"/>
      <c r="F14" s="882"/>
      <c r="G14" s="882"/>
      <c r="H14" s="882"/>
      <c r="I14" s="882"/>
      <c r="J14" s="882"/>
      <c r="K14" s="882"/>
      <c r="L14" s="882"/>
      <c r="M14" s="882"/>
      <c r="N14" s="882"/>
      <c r="O14" s="165"/>
    </row>
    <row r="15" spans="1:15" ht="22.95" customHeight="1" x14ac:dyDescent="0.2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91"/>
    </row>
    <row r="16" spans="1:15" ht="23.1" customHeight="1" x14ac:dyDescent="0.2"/>
  </sheetData>
  <sheetProtection algorithmName="SHA-512" hashValue="5+n79UjgumKCs/TFiJNJswgjyPmtrF71Y3HkZjJMPCTATVqr2x7N9aeQaVPPQB0W5m3VtIyh9OIcfGGeHSbwhA==" saltValue="Gs6KC0TrKfNqvlI8NAPxKw==" spinCount="100000" sheet="1" objects="1" scenarios="1"/>
  <mergeCells count="14">
    <mergeCell ref="A14:N14"/>
    <mergeCell ref="A1:N1"/>
    <mergeCell ref="A3:N3"/>
    <mergeCell ref="N4:O5"/>
    <mergeCell ref="J4:M4"/>
    <mergeCell ref="L5:M5"/>
    <mergeCell ref="J5:K5"/>
    <mergeCell ref="F4:I4"/>
    <mergeCell ref="H5:I5"/>
    <mergeCell ref="A4:A5"/>
    <mergeCell ref="F5:G5"/>
    <mergeCell ref="B4:E4"/>
    <mergeCell ref="D5:E5"/>
    <mergeCell ref="B5:C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zoomScaleNormal="100" workbookViewId="0">
      <selection sqref="A1:L1"/>
    </sheetView>
  </sheetViews>
  <sheetFormatPr defaultColWidth="9" defaultRowHeight="13.2" x14ac:dyDescent="0.2"/>
  <cols>
    <col min="1" max="1" width="12.33203125" style="80" customWidth="1"/>
    <col min="2" max="2" width="11.6640625" style="82" customWidth="1"/>
    <col min="3" max="3" width="0.88671875" style="80" customWidth="1"/>
    <col min="4" max="4" width="11.6640625" style="82" customWidth="1"/>
    <col min="5" max="5" width="0.88671875" style="80" customWidth="1"/>
    <col min="6" max="6" width="11.6640625" style="82" customWidth="1"/>
    <col min="7" max="7" width="0.88671875" style="80" customWidth="1"/>
    <col min="8" max="8" width="11.6640625" style="82" customWidth="1"/>
    <col min="9" max="9" width="0.88671875" style="80" customWidth="1"/>
    <col min="10" max="10" width="11.6640625" style="82" customWidth="1"/>
    <col min="11" max="11" width="0.88671875" style="80" customWidth="1"/>
    <col min="12" max="12" width="11.6640625" style="82" customWidth="1"/>
    <col min="13" max="13" width="0.88671875" style="80" customWidth="1"/>
    <col min="14" max="16384" width="9" style="80"/>
  </cols>
  <sheetData>
    <row r="1" spans="1:13" s="229" customFormat="1" ht="22.95" customHeight="1" x14ac:dyDescent="0.2">
      <c r="A1" s="876" t="s">
        <v>383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165"/>
    </row>
    <row r="2" spans="1:13" s="229" customFormat="1" ht="22.95" customHeight="1" x14ac:dyDescent="0.2">
      <c r="A2" s="165"/>
      <c r="B2" s="166"/>
      <c r="C2" s="165"/>
      <c r="D2" s="166"/>
      <c r="E2" s="165"/>
      <c r="F2" s="166"/>
      <c r="G2" s="165"/>
      <c r="H2" s="166"/>
      <c r="I2" s="165"/>
      <c r="J2" s="166"/>
      <c r="K2" s="165"/>
      <c r="L2" s="166"/>
      <c r="M2" s="165"/>
    </row>
    <row r="3" spans="1:13" s="229" customFormat="1" ht="22.95" customHeight="1" x14ac:dyDescent="0.2">
      <c r="A3" s="888" t="s">
        <v>142</v>
      </c>
      <c r="B3" s="888"/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165"/>
    </row>
    <row r="4" spans="1:13" s="229" customFormat="1" ht="20.100000000000001" customHeight="1" x14ac:dyDescent="0.2">
      <c r="A4" s="880" t="s">
        <v>77</v>
      </c>
      <c r="B4" s="885" t="s">
        <v>78</v>
      </c>
      <c r="C4" s="886"/>
      <c r="D4" s="886"/>
      <c r="E4" s="889"/>
      <c r="F4" s="890" t="s">
        <v>79</v>
      </c>
      <c r="G4" s="886"/>
      <c r="H4" s="886"/>
      <c r="I4" s="887"/>
      <c r="J4" s="885" t="s">
        <v>80</v>
      </c>
      <c r="K4" s="886"/>
      <c r="L4" s="886"/>
      <c r="M4" s="887"/>
    </row>
    <row r="5" spans="1:13" s="229" customFormat="1" ht="20.100000000000001" customHeight="1" x14ac:dyDescent="0.2">
      <c r="A5" s="881"/>
      <c r="B5" s="885" t="s">
        <v>81</v>
      </c>
      <c r="C5" s="887"/>
      <c r="D5" s="885" t="s">
        <v>82</v>
      </c>
      <c r="E5" s="889"/>
      <c r="F5" s="890" t="s">
        <v>81</v>
      </c>
      <c r="G5" s="887"/>
      <c r="H5" s="885" t="s">
        <v>82</v>
      </c>
      <c r="I5" s="887"/>
      <c r="J5" s="885" t="s">
        <v>81</v>
      </c>
      <c r="K5" s="887"/>
      <c r="L5" s="885" t="s">
        <v>82</v>
      </c>
      <c r="M5" s="887"/>
    </row>
    <row r="6" spans="1:13" s="229" customFormat="1" ht="12" customHeight="1" x14ac:dyDescent="0.2">
      <c r="A6" s="8"/>
      <c r="B6" s="22" t="s">
        <v>75</v>
      </c>
      <c r="C6" s="20"/>
      <c r="D6" s="21" t="s">
        <v>66</v>
      </c>
      <c r="E6" s="114"/>
      <c r="F6" s="21" t="s">
        <v>75</v>
      </c>
      <c r="G6" s="20"/>
      <c r="H6" s="21" t="s">
        <v>66</v>
      </c>
      <c r="I6" s="20"/>
      <c r="J6" s="22" t="s">
        <v>75</v>
      </c>
      <c r="K6" s="20"/>
      <c r="L6" s="21" t="s">
        <v>66</v>
      </c>
      <c r="M6" s="151"/>
    </row>
    <row r="7" spans="1:13" s="229" customFormat="1" ht="15.9" customHeight="1" x14ac:dyDescent="0.2">
      <c r="A7" s="214" t="s">
        <v>455</v>
      </c>
      <c r="B7" s="208">
        <f>SUM(F7,J7)</f>
        <v>360</v>
      </c>
      <c r="C7" s="216"/>
      <c r="D7" s="662">
        <f>SUM(H7,L7)</f>
        <v>58467</v>
      </c>
      <c r="E7" s="220"/>
      <c r="F7" s="353">
        <v>112</v>
      </c>
      <c r="G7" s="216"/>
      <c r="H7" s="662">
        <v>46067</v>
      </c>
      <c r="I7" s="397"/>
      <c r="J7" s="215">
        <v>248</v>
      </c>
      <c r="K7" s="216"/>
      <c r="L7" s="662">
        <v>12400</v>
      </c>
      <c r="M7" s="151"/>
    </row>
    <row r="8" spans="1:13" s="229" customFormat="1" ht="15.9" customHeight="1" x14ac:dyDescent="0.2">
      <c r="A8" s="214" t="s">
        <v>274</v>
      </c>
      <c r="B8" s="208">
        <f t="shared" ref="B8:B9" si="0">SUM(F8,J8)</f>
        <v>320</v>
      </c>
      <c r="C8" s="216"/>
      <c r="D8" s="662">
        <f t="shared" ref="D8:D9" si="1">SUM(H8,L8)</f>
        <v>49592</v>
      </c>
      <c r="E8" s="220"/>
      <c r="F8" s="353">
        <v>92</v>
      </c>
      <c r="G8" s="216"/>
      <c r="H8" s="662">
        <v>38192</v>
      </c>
      <c r="I8" s="397"/>
      <c r="J8" s="215">
        <v>228</v>
      </c>
      <c r="K8" s="216"/>
      <c r="L8" s="662">
        <v>11400</v>
      </c>
      <c r="M8" s="151"/>
    </row>
    <row r="9" spans="1:13" s="229" customFormat="1" ht="15.9" customHeight="1" x14ac:dyDescent="0.2">
      <c r="A9" s="214" t="s">
        <v>347</v>
      </c>
      <c r="B9" s="208">
        <f t="shared" si="0"/>
        <v>313</v>
      </c>
      <c r="C9" s="216"/>
      <c r="D9" s="662">
        <f t="shared" si="1"/>
        <v>42110</v>
      </c>
      <c r="E9" s="220"/>
      <c r="F9" s="353">
        <v>71</v>
      </c>
      <c r="G9" s="216"/>
      <c r="H9" s="662">
        <v>30010</v>
      </c>
      <c r="I9" s="397"/>
      <c r="J9" s="215">
        <v>242</v>
      </c>
      <c r="K9" s="216"/>
      <c r="L9" s="662">
        <v>12100</v>
      </c>
      <c r="M9" s="151"/>
    </row>
    <row r="10" spans="1:13" s="229" customFormat="1" ht="15.9" customHeight="1" x14ac:dyDescent="0.2">
      <c r="A10" s="214" t="s">
        <v>406</v>
      </c>
      <c r="B10" s="208">
        <f>SUM(F10,J10)</f>
        <v>351</v>
      </c>
      <c r="C10" s="216"/>
      <c r="D10" s="662">
        <f>SUM(H10,L10)</f>
        <v>51342</v>
      </c>
      <c r="E10" s="220"/>
      <c r="F10" s="353">
        <v>94</v>
      </c>
      <c r="G10" s="216"/>
      <c r="H10" s="662">
        <v>38492</v>
      </c>
      <c r="I10" s="397"/>
      <c r="J10" s="215">
        <v>257</v>
      </c>
      <c r="K10" s="216"/>
      <c r="L10" s="662">
        <v>12850</v>
      </c>
      <c r="M10" s="151"/>
    </row>
    <row r="11" spans="1:13" s="229" customFormat="1" ht="15.9" customHeight="1" x14ac:dyDescent="0.2">
      <c r="A11" s="214" t="s">
        <v>457</v>
      </c>
      <c r="B11" s="208">
        <f>SUM(F11,J11)</f>
        <v>326</v>
      </c>
      <c r="C11" s="216"/>
      <c r="D11" s="662">
        <f>SUM(H11,L11)</f>
        <v>45014</v>
      </c>
      <c r="E11" s="220"/>
      <c r="F11" s="353">
        <v>79</v>
      </c>
      <c r="G11" s="216"/>
      <c r="H11" s="662">
        <v>32664</v>
      </c>
      <c r="I11" s="397"/>
      <c r="J11" s="215">
        <v>247</v>
      </c>
      <c r="K11" s="216"/>
      <c r="L11" s="662">
        <v>12350</v>
      </c>
      <c r="M11" s="151"/>
    </row>
    <row r="12" spans="1:13" s="229" customFormat="1" ht="15.9" customHeight="1" x14ac:dyDescent="0.2">
      <c r="A12" s="214" t="s">
        <v>492</v>
      </c>
      <c r="B12" s="208">
        <f>SUM(F12,J12)</f>
        <v>324</v>
      </c>
      <c r="C12" s="216"/>
      <c r="D12" s="529">
        <f>SUM(H12,L12)</f>
        <v>48404</v>
      </c>
      <c r="E12" s="220"/>
      <c r="F12" s="353">
        <v>74</v>
      </c>
      <c r="G12" s="216"/>
      <c r="H12" s="529">
        <v>35904</v>
      </c>
      <c r="I12" s="397"/>
      <c r="J12" s="215">
        <v>250</v>
      </c>
      <c r="K12" s="216"/>
      <c r="L12" s="529">
        <v>12500</v>
      </c>
      <c r="M12" s="151"/>
    </row>
    <row r="13" spans="1:13" s="229" customFormat="1" ht="12" customHeight="1" x14ac:dyDescent="0.2">
      <c r="A13" s="26"/>
      <c r="B13" s="12"/>
      <c r="C13" s="11"/>
      <c r="D13" s="10"/>
      <c r="E13" s="115"/>
      <c r="F13" s="10"/>
      <c r="G13" s="11"/>
      <c r="H13" s="10"/>
      <c r="I13" s="11"/>
      <c r="J13" s="12"/>
      <c r="K13" s="11"/>
      <c r="L13" s="10"/>
      <c r="M13" s="167"/>
    </row>
  </sheetData>
  <sheetProtection algorithmName="SHA-512" hashValue="aEruUzNMyr7IAgT3aRuquvf087dYn41LuFqRc5CNN1ofhxEutHIDgzezYokJ9Ov0UFUGdGIQWQRL1pP+aVVQ2Q==" saltValue="/84cF7eibpV3VCNTOxiDuA==" spinCount="100000" sheet="1" objects="1" scenarios="1"/>
  <mergeCells count="12">
    <mergeCell ref="A1:L1"/>
    <mergeCell ref="A3:L3"/>
    <mergeCell ref="B4:E4"/>
    <mergeCell ref="B5:C5"/>
    <mergeCell ref="D5:E5"/>
    <mergeCell ref="F5:G5"/>
    <mergeCell ref="H5:I5"/>
    <mergeCell ref="F4:I4"/>
    <mergeCell ref="J4:M4"/>
    <mergeCell ref="L5:M5"/>
    <mergeCell ref="A4:A5"/>
    <mergeCell ref="J5:K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zoomScaleSheetLayoutView="100" workbookViewId="0">
      <selection sqref="A1:H1"/>
    </sheetView>
  </sheetViews>
  <sheetFormatPr defaultColWidth="9" defaultRowHeight="13.2" x14ac:dyDescent="0.2"/>
  <cols>
    <col min="1" max="1" width="17.33203125" style="36" customWidth="1"/>
    <col min="2" max="2" width="17.33203125" style="48" customWidth="1"/>
    <col min="3" max="3" width="0.88671875" style="36" customWidth="1"/>
    <col min="4" max="4" width="16.77734375" style="48" customWidth="1"/>
    <col min="5" max="5" width="0.88671875" style="36" customWidth="1"/>
    <col min="6" max="6" width="16.77734375" style="48" customWidth="1"/>
    <col min="7" max="7" width="0.88671875" style="36" customWidth="1"/>
    <col min="8" max="8" width="16.77734375" style="48" customWidth="1"/>
    <col min="9" max="9" width="0.88671875" style="36" customWidth="1"/>
    <col min="10" max="18" width="9" style="36"/>
    <col min="19" max="19" width="5.77734375" style="36" customWidth="1"/>
    <col min="20" max="16384" width="9" style="36"/>
  </cols>
  <sheetData>
    <row r="1" spans="1:9" ht="22.95" customHeight="1" x14ac:dyDescent="0.2">
      <c r="A1" s="876" t="s">
        <v>384</v>
      </c>
      <c r="B1" s="876"/>
      <c r="C1" s="876"/>
      <c r="D1" s="876"/>
      <c r="E1" s="876"/>
      <c r="F1" s="876"/>
      <c r="G1" s="876"/>
      <c r="H1" s="876"/>
      <c r="I1" s="6"/>
    </row>
    <row r="2" spans="1:9" ht="22.95" customHeight="1" x14ac:dyDescent="0.2">
      <c r="A2" s="6"/>
      <c r="B2" s="7"/>
      <c r="C2" s="6"/>
      <c r="D2" s="7"/>
      <c r="E2" s="6"/>
      <c r="F2" s="7"/>
      <c r="G2" s="6"/>
      <c r="H2" s="7"/>
      <c r="I2" s="6"/>
    </row>
    <row r="3" spans="1:9" ht="22.95" customHeight="1" x14ac:dyDescent="0.2">
      <c r="A3" s="884" t="s">
        <v>519</v>
      </c>
      <c r="B3" s="877"/>
      <c r="C3" s="877"/>
      <c r="D3" s="877"/>
      <c r="E3" s="877"/>
      <c r="F3" s="877"/>
      <c r="G3" s="877"/>
      <c r="H3" s="877"/>
      <c r="I3" s="6"/>
    </row>
    <row r="4" spans="1:9" ht="20.100000000000001" customHeight="1" x14ac:dyDescent="0.2">
      <c r="A4" s="891" t="s">
        <v>83</v>
      </c>
      <c r="B4" s="893" t="s">
        <v>23</v>
      </c>
      <c r="C4" s="894"/>
      <c r="D4" s="897" t="s">
        <v>436</v>
      </c>
      <c r="E4" s="898"/>
      <c r="F4" s="898"/>
      <c r="G4" s="899"/>
      <c r="H4" s="893" t="s">
        <v>84</v>
      </c>
      <c r="I4" s="900"/>
    </row>
    <row r="5" spans="1:9" ht="20.100000000000001" customHeight="1" x14ac:dyDescent="0.2">
      <c r="A5" s="892"/>
      <c r="B5" s="895"/>
      <c r="C5" s="896"/>
      <c r="D5" s="897" t="s">
        <v>437</v>
      </c>
      <c r="E5" s="899"/>
      <c r="F5" s="902" t="s">
        <v>438</v>
      </c>
      <c r="G5" s="899"/>
      <c r="H5" s="895"/>
      <c r="I5" s="901"/>
    </row>
    <row r="6" spans="1:9" ht="12" customHeight="1" x14ac:dyDescent="0.2">
      <c r="A6" s="8"/>
      <c r="B6" s="30" t="s">
        <v>1</v>
      </c>
      <c r="C6" s="117"/>
      <c r="D6" s="28" t="s">
        <v>1</v>
      </c>
      <c r="E6" s="29"/>
      <c r="F6" s="28" t="s">
        <v>1</v>
      </c>
      <c r="G6" s="29"/>
      <c r="H6" s="30" t="s">
        <v>1</v>
      </c>
      <c r="I6" s="151"/>
    </row>
    <row r="7" spans="1:9" ht="18" customHeight="1" x14ac:dyDescent="0.2">
      <c r="A7" s="354" t="s">
        <v>455</v>
      </c>
      <c r="B7" s="221">
        <f t="shared" ref="B7:B9" si="0">SUM(D7:H7)</f>
        <v>30072</v>
      </c>
      <c r="C7" s="222"/>
      <c r="D7" s="223">
        <v>17950</v>
      </c>
      <c r="E7" s="224"/>
      <c r="F7" s="30">
        <v>248</v>
      </c>
      <c r="G7" s="29"/>
      <c r="H7" s="221">
        <v>11874</v>
      </c>
      <c r="I7" s="151"/>
    </row>
    <row r="8" spans="1:9" ht="18" customHeight="1" x14ac:dyDescent="0.2">
      <c r="A8" s="354" t="s">
        <v>274</v>
      </c>
      <c r="B8" s="221">
        <f t="shared" si="0"/>
        <v>29639</v>
      </c>
      <c r="C8" s="222"/>
      <c r="D8" s="223">
        <v>17917</v>
      </c>
      <c r="E8" s="224"/>
      <c r="F8" s="30">
        <v>262</v>
      </c>
      <c r="G8" s="29"/>
      <c r="H8" s="221">
        <v>11460</v>
      </c>
      <c r="I8" s="151"/>
    </row>
    <row r="9" spans="1:9" ht="18" customHeight="1" x14ac:dyDescent="0.2">
      <c r="A9" s="354" t="s">
        <v>347</v>
      </c>
      <c r="B9" s="221">
        <f t="shared" si="0"/>
        <v>29471</v>
      </c>
      <c r="C9" s="222"/>
      <c r="D9" s="223">
        <v>18154</v>
      </c>
      <c r="E9" s="224"/>
      <c r="F9" s="30">
        <v>241</v>
      </c>
      <c r="G9" s="29"/>
      <c r="H9" s="221">
        <v>11076</v>
      </c>
      <c r="I9" s="151"/>
    </row>
    <row r="10" spans="1:9" s="153" customFormat="1" ht="18" customHeight="1" x14ac:dyDescent="0.2">
      <c r="A10" s="354" t="s">
        <v>406</v>
      </c>
      <c r="B10" s="221">
        <f>SUM(D10:H10)</f>
        <v>29011</v>
      </c>
      <c r="C10" s="222"/>
      <c r="D10" s="223">
        <v>18086</v>
      </c>
      <c r="E10" s="224"/>
      <c r="F10" s="30">
        <v>218</v>
      </c>
      <c r="G10" s="29"/>
      <c r="H10" s="221">
        <v>10707</v>
      </c>
      <c r="I10" s="151"/>
    </row>
    <row r="11" spans="1:9" s="152" customFormat="1" ht="18" customHeight="1" x14ac:dyDescent="0.2">
      <c r="A11" s="354" t="s">
        <v>457</v>
      </c>
      <c r="B11" s="221">
        <f>SUM(D11:H11)</f>
        <v>28238</v>
      </c>
      <c r="C11" s="222"/>
      <c r="D11" s="223">
        <v>17883</v>
      </c>
      <c r="E11" s="224"/>
      <c r="F11" s="30">
        <v>229</v>
      </c>
      <c r="G11" s="29"/>
      <c r="H11" s="221">
        <v>10126</v>
      </c>
      <c r="I11" s="151"/>
    </row>
    <row r="12" spans="1:9" s="153" customFormat="1" ht="18" customHeight="1" x14ac:dyDescent="0.2">
      <c r="A12" s="660" t="s">
        <v>492</v>
      </c>
      <c r="B12" s="92">
        <f>SUM(D12:H12)</f>
        <v>27582</v>
      </c>
      <c r="C12" s="118"/>
      <c r="D12" s="116">
        <v>17719</v>
      </c>
      <c r="E12" s="93"/>
      <c r="F12" s="94">
        <v>233</v>
      </c>
      <c r="G12" s="95"/>
      <c r="H12" s="92">
        <v>9630</v>
      </c>
      <c r="I12" s="167"/>
    </row>
    <row r="13" spans="1:9" ht="23.1" customHeight="1" x14ac:dyDescent="0.2"/>
    <row r="30" ht="8.25" customHeight="1" x14ac:dyDescent="0.2"/>
    <row r="31" ht="23.1" customHeight="1" x14ac:dyDescent="0.2"/>
    <row r="52" ht="9.6" customHeight="1" x14ac:dyDescent="0.2"/>
  </sheetData>
  <sheetProtection algorithmName="SHA-512" hashValue="C3ItwnwsKGH+JOu8EkuiaQoaZQrbqaTgGnXdA9J3+knOxndtwReabSH4ioNGC8UAjOsNGrc7JU2CWInOsHySMQ==" saltValue="k4dOLuQvcrr1dXWTIeaWTg==" spinCount="100000" sheet="1" objects="1" scenarios="1"/>
  <mergeCells count="8">
    <mergeCell ref="A1:H1"/>
    <mergeCell ref="A3:H3"/>
    <mergeCell ref="A4:A5"/>
    <mergeCell ref="B4:C5"/>
    <mergeCell ref="D4:G4"/>
    <mergeCell ref="H4:I5"/>
    <mergeCell ref="D5:E5"/>
    <mergeCell ref="F5:G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zoomScaleNormal="100" workbookViewId="0">
      <selection sqref="A1:Q1"/>
    </sheetView>
  </sheetViews>
  <sheetFormatPr defaultColWidth="9" defaultRowHeight="13.2" x14ac:dyDescent="0.2"/>
  <cols>
    <col min="1" max="1" width="10.77734375" style="152" customWidth="1"/>
    <col min="2" max="2" width="0.44140625" style="152" customWidth="1"/>
    <col min="3" max="3" width="5.6640625" style="153" customWidth="1"/>
    <col min="4" max="4" width="0.33203125" style="152" customWidth="1"/>
    <col min="5" max="5" width="12.33203125" style="153" customWidth="1"/>
    <col min="6" max="6" width="0.33203125" style="152" customWidth="1"/>
    <col min="7" max="7" width="6.6640625" style="153" bestFit="1" customWidth="1"/>
    <col min="8" max="8" width="0.33203125" style="152" customWidth="1"/>
    <col min="9" max="9" width="14.109375" style="153" bestFit="1" customWidth="1"/>
    <col min="10" max="10" width="0.33203125" style="152" customWidth="1"/>
    <col min="11" max="11" width="5.6640625" style="153" customWidth="1"/>
    <col min="12" max="12" width="0.33203125" style="152" customWidth="1"/>
    <col min="13" max="13" width="12.33203125" style="153" customWidth="1"/>
    <col min="14" max="14" width="0.33203125" style="152" customWidth="1"/>
    <col min="15" max="15" width="5.6640625" style="153" customWidth="1"/>
    <col min="16" max="16" width="0.33203125" style="152" customWidth="1"/>
    <col min="17" max="17" width="11.6640625" style="153" customWidth="1"/>
    <col min="18" max="18" width="0.33203125" style="152" customWidth="1"/>
    <col min="19" max="16384" width="9" style="152"/>
  </cols>
  <sheetData>
    <row r="1" spans="1:19" s="36" customFormat="1" ht="23.1" customHeight="1" x14ac:dyDescent="0.2">
      <c r="A1" s="876" t="s">
        <v>249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</row>
    <row r="2" spans="1:19" ht="23.1" customHeight="1" x14ac:dyDescent="0.2"/>
    <row r="3" spans="1:19" ht="23.1" customHeight="1" x14ac:dyDescent="0.2">
      <c r="A3" s="428" t="s">
        <v>426</v>
      </c>
      <c r="B3" s="428"/>
      <c r="C3" s="428"/>
      <c r="D3" s="428"/>
      <c r="E3" s="428"/>
      <c r="F3" s="428"/>
      <c r="G3" s="428"/>
      <c r="H3" s="428"/>
      <c r="I3" s="428"/>
      <c r="J3" s="428"/>
      <c r="K3" s="427"/>
      <c r="L3" s="427"/>
      <c r="M3" s="427"/>
      <c r="N3" s="427"/>
      <c r="O3" s="427"/>
      <c r="P3" s="427"/>
      <c r="Q3" s="427"/>
      <c r="R3" s="166"/>
      <c r="S3" s="153"/>
    </row>
    <row r="4" spans="1:19" ht="15" customHeight="1" x14ac:dyDescent="0.2">
      <c r="A4" s="905" t="s">
        <v>77</v>
      </c>
      <c r="B4" s="906"/>
      <c r="C4" s="878" t="s">
        <v>425</v>
      </c>
      <c r="D4" s="872"/>
      <c r="E4" s="872"/>
      <c r="F4" s="872"/>
      <c r="G4" s="872"/>
      <c r="H4" s="872"/>
      <c r="I4" s="872"/>
      <c r="J4" s="873"/>
      <c r="L4" s="153"/>
      <c r="N4" s="153"/>
      <c r="P4" s="153"/>
      <c r="R4" s="153"/>
      <c r="S4" s="153"/>
    </row>
    <row r="5" spans="1:19" ht="15" customHeight="1" x14ac:dyDescent="0.2">
      <c r="A5" s="907"/>
      <c r="B5" s="908"/>
      <c r="C5" s="878" t="s">
        <v>424</v>
      </c>
      <c r="D5" s="872"/>
      <c r="E5" s="872"/>
      <c r="F5" s="873"/>
      <c r="G5" s="872" t="s">
        <v>85</v>
      </c>
      <c r="H5" s="872"/>
      <c r="I5" s="872"/>
      <c r="J5" s="873"/>
      <c r="L5" s="153"/>
      <c r="N5" s="153"/>
      <c r="P5" s="153"/>
      <c r="R5" s="153"/>
      <c r="S5" s="153"/>
    </row>
    <row r="6" spans="1:19" ht="13.2" customHeight="1" x14ac:dyDescent="0.2">
      <c r="A6" s="459"/>
      <c r="B6" s="462"/>
      <c r="C6" s="463"/>
      <c r="D6" s="396"/>
      <c r="E6" s="396" t="s">
        <v>75</v>
      </c>
      <c r="F6" s="426"/>
      <c r="G6" s="396"/>
      <c r="H6" s="396"/>
      <c r="I6" s="396" t="s">
        <v>67</v>
      </c>
      <c r="J6" s="464"/>
      <c r="L6" s="153"/>
      <c r="N6" s="153"/>
      <c r="P6" s="153"/>
      <c r="R6" s="153"/>
      <c r="S6" s="153"/>
    </row>
    <row r="7" spans="1:19" ht="14.85" customHeight="1" x14ac:dyDescent="0.2">
      <c r="A7" s="460" t="s">
        <v>479</v>
      </c>
      <c r="B7" s="465"/>
      <c r="C7" s="903">
        <v>1577</v>
      </c>
      <c r="D7" s="904"/>
      <c r="E7" s="904"/>
      <c r="F7" s="397"/>
      <c r="G7" s="903">
        <v>1379863925</v>
      </c>
      <c r="H7" s="904"/>
      <c r="I7" s="904"/>
      <c r="J7" s="151"/>
      <c r="L7" s="153"/>
      <c r="N7" s="153"/>
      <c r="P7" s="153"/>
      <c r="R7" s="153"/>
      <c r="S7" s="153"/>
    </row>
    <row r="8" spans="1:19" ht="14.85" customHeight="1" x14ac:dyDescent="0.2">
      <c r="A8" s="460" t="s">
        <v>280</v>
      </c>
      <c r="B8" s="465"/>
      <c r="C8" s="903">
        <v>1616</v>
      </c>
      <c r="D8" s="904"/>
      <c r="E8" s="904"/>
      <c r="F8" s="397"/>
      <c r="G8" s="903">
        <v>1411281700</v>
      </c>
      <c r="H8" s="904"/>
      <c r="I8" s="904"/>
      <c r="J8" s="151"/>
      <c r="L8" s="153"/>
      <c r="N8" s="153"/>
      <c r="P8" s="153"/>
      <c r="R8" s="153"/>
      <c r="S8" s="153"/>
    </row>
    <row r="9" spans="1:19" ht="14.85" customHeight="1" x14ac:dyDescent="0.2">
      <c r="A9" s="460" t="s">
        <v>352</v>
      </c>
      <c r="B9" s="465"/>
      <c r="C9" s="903">
        <v>1644</v>
      </c>
      <c r="D9" s="904"/>
      <c r="E9" s="904"/>
      <c r="F9" s="397"/>
      <c r="G9" s="903">
        <v>1434590475</v>
      </c>
      <c r="H9" s="904"/>
      <c r="I9" s="904"/>
      <c r="J9" s="151"/>
      <c r="P9" s="153"/>
      <c r="R9" s="153"/>
      <c r="S9" s="153"/>
    </row>
    <row r="10" spans="1:19" s="153" customFormat="1" ht="14.85" customHeight="1" x14ac:dyDescent="0.2">
      <c r="A10" s="460" t="s">
        <v>411</v>
      </c>
      <c r="B10" s="465"/>
      <c r="C10" s="903">
        <v>1665</v>
      </c>
      <c r="D10" s="904"/>
      <c r="E10" s="904"/>
      <c r="F10" s="397"/>
      <c r="G10" s="909">
        <v>1447137075</v>
      </c>
      <c r="H10" s="910"/>
      <c r="I10" s="910"/>
      <c r="J10" s="151"/>
    </row>
    <row r="11" spans="1:19" ht="14.85" customHeight="1" x14ac:dyDescent="0.2">
      <c r="A11" s="460" t="s">
        <v>450</v>
      </c>
      <c r="B11" s="465"/>
      <c r="C11" s="903">
        <v>1729</v>
      </c>
      <c r="D11" s="904"/>
      <c r="E11" s="904"/>
      <c r="F11" s="397"/>
      <c r="G11" s="910">
        <v>1493693900</v>
      </c>
      <c r="H11" s="910"/>
      <c r="I11" s="910"/>
      <c r="J11" s="151"/>
      <c r="K11" s="152"/>
      <c r="M11" s="152"/>
      <c r="O11" s="152"/>
      <c r="Q11" s="152"/>
    </row>
    <row r="12" spans="1:19" s="153" customFormat="1" ht="14.85" customHeight="1" x14ac:dyDescent="0.2">
      <c r="A12" s="461" t="s">
        <v>481</v>
      </c>
      <c r="B12" s="467"/>
      <c r="C12" s="915">
        <v>1767</v>
      </c>
      <c r="D12" s="916"/>
      <c r="E12" s="916"/>
      <c r="F12" s="435"/>
      <c r="G12" s="917">
        <v>1553276950</v>
      </c>
      <c r="H12" s="917"/>
      <c r="I12" s="917"/>
      <c r="J12" s="167"/>
    </row>
    <row r="13" spans="1:19" ht="18" customHeight="1" x14ac:dyDescent="0.2">
      <c r="A13" s="466"/>
      <c r="B13" s="425"/>
      <c r="C13" s="24"/>
      <c r="D13" s="21"/>
      <c r="E13" s="24"/>
      <c r="F13" s="24"/>
      <c r="G13" s="21"/>
      <c r="H13" s="21"/>
      <c r="I13" s="24"/>
      <c r="J13" s="7"/>
      <c r="K13" s="166"/>
      <c r="L13" s="165"/>
      <c r="M13" s="166"/>
      <c r="N13" s="165"/>
      <c r="O13" s="166"/>
      <c r="P13" s="165"/>
      <c r="Q13" s="166"/>
      <c r="R13" s="165"/>
    </row>
    <row r="14" spans="1:19" ht="23.1" customHeight="1" x14ac:dyDescent="0.2">
      <c r="A14" s="244" t="s">
        <v>180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918" t="s">
        <v>385</v>
      </c>
      <c r="N14" s="918"/>
      <c r="O14" s="918"/>
      <c r="P14" s="918"/>
      <c r="Q14" s="918"/>
      <c r="R14" s="244"/>
    </row>
    <row r="15" spans="1:19" ht="15" customHeight="1" x14ac:dyDescent="0.2">
      <c r="A15" s="905" t="s">
        <v>77</v>
      </c>
      <c r="B15" s="906"/>
      <c r="C15" s="912" t="s">
        <v>476</v>
      </c>
      <c r="D15" s="912"/>
      <c r="E15" s="912"/>
      <c r="F15" s="913"/>
      <c r="G15" s="914" t="s">
        <v>86</v>
      </c>
      <c r="H15" s="912"/>
      <c r="I15" s="912"/>
      <c r="J15" s="913"/>
      <c r="K15" s="914" t="s">
        <v>87</v>
      </c>
      <c r="L15" s="912"/>
      <c r="M15" s="912"/>
      <c r="N15" s="913"/>
      <c r="O15" s="914" t="s">
        <v>88</v>
      </c>
      <c r="P15" s="912"/>
      <c r="Q15" s="912"/>
      <c r="R15" s="913"/>
    </row>
    <row r="16" spans="1:19" ht="15" customHeight="1" x14ac:dyDescent="0.2">
      <c r="A16" s="907"/>
      <c r="B16" s="911"/>
      <c r="C16" s="912" t="s">
        <v>90</v>
      </c>
      <c r="D16" s="913"/>
      <c r="E16" s="914" t="s">
        <v>85</v>
      </c>
      <c r="F16" s="913"/>
      <c r="G16" s="914" t="s">
        <v>90</v>
      </c>
      <c r="H16" s="913"/>
      <c r="I16" s="914" t="s">
        <v>85</v>
      </c>
      <c r="J16" s="913"/>
      <c r="K16" s="914" t="s">
        <v>90</v>
      </c>
      <c r="L16" s="913"/>
      <c r="M16" s="914" t="s">
        <v>85</v>
      </c>
      <c r="N16" s="913"/>
      <c r="O16" s="914" t="s">
        <v>90</v>
      </c>
      <c r="P16" s="913"/>
      <c r="Q16" s="914" t="s">
        <v>85</v>
      </c>
      <c r="R16" s="913"/>
    </row>
    <row r="17" spans="1:18" ht="13.2" customHeight="1" x14ac:dyDescent="0.2">
      <c r="A17" s="429"/>
      <c r="B17" s="430"/>
      <c r="C17" s="21" t="s">
        <v>75</v>
      </c>
      <c r="D17" s="20"/>
      <c r="E17" s="21" t="s">
        <v>67</v>
      </c>
      <c r="F17" s="20"/>
      <c r="G17" s="21" t="s">
        <v>75</v>
      </c>
      <c r="H17" s="20"/>
      <c r="I17" s="21" t="s">
        <v>67</v>
      </c>
      <c r="J17" s="20"/>
      <c r="K17" s="21" t="s">
        <v>75</v>
      </c>
      <c r="L17" s="20"/>
      <c r="M17" s="21" t="s">
        <v>67</v>
      </c>
      <c r="N17" s="20"/>
      <c r="O17" s="21" t="s">
        <v>75</v>
      </c>
      <c r="P17" s="20"/>
      <c r="Q17" s="21" t="s">
        <v>67</v>
      </c>
      <c r="R17" s="20"/>
    </row>
    <row r="18" spans="1:18" ht="14.85" customHeight="1" x14ac:dyDescent="0.2">
      <c r="A18" s="215" t="s">
        <v>479</v>
      </c>
      <c r="B18" s="216"/>
      <c r="C18" s="424">
        <v>426</v>
      </c>
      <c r="D18" s="246"/>
      <c r="E18" s="245">
        <v>204103376</v>
      </c>
      <c r="F18" s="246"/>
      <c r="G18" s="245">
        <v>44189</v>
      </c>
      <c r="H18" s="246"/>
      <c r="I18" s="245">
        <v>29591708927</v>
      </c>
      <c r="J18" s="246"/>
      <c r="K18" s="245">
        <v>381</v>
      </c>
      <c r="L18" s="246"/>
      <c r="M18" s="245">
        <v>87026049</v>
      </c>
      <c r="N18" s="247"/>
      <c r="O18" s="245">
        <v>29</v>
      </c>
      <c r="P18" s="246"/>
      <c r="Q18" s="245">
        <v>24353125</v>
      </c>
      <c r="R18" s="246"/>
    </row>
    <row r="19" spans="1:18" ht="14.85" customHeight="1" x14ac:dyDescent="0.2">
      <c r="A19" s="215" t="s">
        <v>280</v>
      </c>
      <c r="B19" s="216"/>
      <c r="C19" s="424">
        <v>349</v>
      </c>
      <c r="D19" s="246"/>
      <c r="E19" s="245">
        <v>165769685</v>
      </c>
      <c r="F19" s="246"/>
      <c r="G19" s="245">
        <v>45173</v>
      </c>
      <c r="H19" s="246"/>
      <c r="I19" s="245">
        <v>30345924796</v>
      </c>
      <c r="J19" s="246"/>
      <c r="K19" s="245">
        <v>323</v>
      </c>
      <c r="L19" s="246"/>
      <c r="M19" s="245">
        <v>75154080</v>
      </c>
      <c r="N19" s="247"/>
      <c r="O19" s="245">
        <v>27</v>
      </c>
      <c r="P19" s="246"/>
      <c r="Q19" s="245">
        <v>22427875</v>
      </c>
      <c r="R19" s="246"/>
    </row>
    <row r="20" spans="1:18" ht="14.85" customHeight="1" x14ac:dyDescent="0.2">
      <c r="A20" s="215" t="s">
        <v>352</v>
      </c>
      <c r="B20" s="216"/>
      <c r="C20" s="424">
        <v>280</v>
      </c>
      <c r="D20" s="246"/>
      <c r="E20" s="245">
        <v>134054793</v>
      </c>
      <c r="F20" s="246"/>
      <c r="G20" s="245">
        <v>46134</v>
      </c>
      <c r="H20" s="246"/>
      <c r="I20" s="245">
        <v>31124482865</v>
      </c>
      <c r="J20" s="246"/>
      <c r="K20" s="245">
        <v>258</v>
      </c>
      <c r="L20" s="246"/>
      <c r="M20" s="245">
        <v>61317992</v>
      </c>
      <c r="N20" s="247"/>
      <c r="O20" s="245">
        <v>24</v>
      </c>
      <c r="P20" s="246"/>
      <c r="Q20" s="245">
        <v>20324200</v>
      </c>
      <c r="R20" s="246"/>
    </row>
    <row r="21" spans="1:18" ht="14.85" customHeight="1" x14ac:dyDescent="0.2">
      <c r="A21" s="215" t="s">
        <v>411</v>
      </c>
      <c r="B21" s="216"/>
      <c r="C21" s="424">
        <v>226</v>
      </c>
      <c r="D21" s="246"/>
      <c r="E21" s="245">
        <v>107931596</v>
      </c>
      <c r="F21" s="246"/>
      <c r="G21" s="245">
        <v>46800</v>
      </c>
      <c r="H21" s="246"/>
      <c r="I21" s="245">
        <v>31602680800</v>
      </c>
      <c r="J21" s="246"/>
      <c r="K21" s="245">
        <v>217</v>
      </c>
      <c r="L21" s="246"/>
      <c r="M21" s="245">
        <v>51588846</v>
      </c>
      <c r="N21" s="247"/>
      <c r="O21" s="245">
        <v>22</v>
      </c>
      <c r="P21" s="246"/>
      <c r="Q21" s="245">
        <v>18546375</v>
      </c>
      <c r="R21" s="246"/>
    </row>
    <row r="22" spans="1:18" ht="14.85" customHeight="1" x14ac:dyDescent="0.2">
      <c r="A22" s="215" t="s">
        <v>450</v>
      </c>
      <c r="B22" s="216"/>
      <c r="C22" s="424">
        <v>188</v>
      </c>
      <c r="D22" s="246"/>
      <c r="E22" s="245">
        <v>88117547</v>
      </c>
      <c r="F22" s="246"/>
      <c r="G22" s="245">
        <v>47151</v>
      </c>
      <c r="H22" s="246"/>
      <c r="I22" s="245">
        <v>31781791337</v>
      </c>
      <c r="J22" s="246"/>
      <c r="K22" s="245">
        <v>172</v>
      </c>
      <c r="L22" s="246"/>
      <c r="M22" s="245">
        <v>41141534</v>
      </c>
      <c r="N22" s="247"/>
      <c r="O22" s="245">
        <v>21</v>
      </c>
      <c r="P22" s="246"/>
      <c r="Q22" s="245">
        <v>17694950</v>
      </c>
      <c r="R22" s="246"/>
    </row>
    <row r="23" spans="1:18" ht="14.85" customHeight="1" x14ac:dyDescent="0.2">
      <c r="A23" s="215" t="s">
        <v>481</v>
      </c>
      <c r="B23" s="216"/>
      <c r="C23" s="424">
        <v>156</v>
      </c>
      <c r="D23" s="246"/>
      <c r="E23" s="245">
        <v>73590302</v>
      </c>
      <c r="F23" s="246"/>
      <c r="G23" s="245">
        <v>47496</v>
      </c>
      <c r="H23" s="246"/>
      <c r="I23" s="245">
        <v>32692418349</v>
      </c>
      <c r="J23" s="246"/>
      <c r="K23" s="245">
        <v>121</v>
      </c>
      <c r="L23" s="246"/>
      <c r="M23" s="245">
        <v>29345801</v>
      </c>
      <c r="N23" s="247"/>
      <c r="O23" s="245">
        <v>19</v>
      </c>
      <c r="P23" s="246"/>
      <c r="Q23" s="245">
        <v>16050150</v>
      </c>
      <c r="R23" s="246"/>
    </row>
    <row r="24" spans="1:18" ht="15" customHeight="1" x14ac:dyDescent="0.2">
      <c r="A24" s="905" t="s">
        <v>77</v>
      </c>
      <c r="B24" s="906"/>
      <c r="C24" s="912" t="s">
        <v>89</v>
      </c>
      <c r="D24" s="912"/>
      <c r="E24" s="912"/>
      <c r="F24" s="913"/>
      <c r="G24" s="914" t="s">
        <v>91</v>
      </c>
      <c r="H24" s="912"/>
      <c r="I24" s="912"/>
      <c r="J24" s="913"/>
      <c r="K24" s="914" t="s">
        <v>92</v>
      </c>
      <c r="L24" s="912"/>
      <c r="M24" s="912"/>
      <c r="N24" s="913"/>
      <c r="O24" s="914" t="s">
        <v>93</v>
      </c>
      <c r="P24" s="912"/>
      <c r="Q24" s="912"/>
      <c r="R24" s="913"/>
    </row>
    <row r="25" spans="1:18" ht="15" customHeight="1" x14ac:dyDescent="0.2">
      <c r="A25" s="907"/>
      <c r="B25" s="911"/>
      <c r="C25" s="912" t="s">
        <v>90</v>
      </c>
      <c r="D25" s="913"/>
      <c r="E25" s="914" t="s">
        <v>85</v>
      </c>
      <c r="F25" s="913"/>
      <c r="G25" s="914" t="s">
        <v>90</v>
      </c>
      <c r="H25" s="913"/>
      <c r="I25" s="914" t="s">
        <v>85</v>
      </c>
      <c r="J25" s="913"/>
      <c r="K25" s="914" t="s">
        <v>90</v>
      </c>
      <c r="L25" s="913"/>
      <c r="M25" s="914" t="s">
        <v>85</v>
      </c>
      <c r="N25" s="913"/>
      <c r="O25" s="914" t="s">
        <v>90</v>
      </c>
      <c r="P25" s="913"/>
      <c r="Q25" s="914" t="s">
        <v>85</v>
      </c>
      <c r="R25" s="913"/>
    </row>
    <row r="26" spans="1:18" ht="13.2" customHeight="1" x14ac:dyDescent="0.2">
      <c r="A26" s="431"/>
      <c r="B26" s="430"/>
      <c r="C26" s="21" t="s">
        <v>75</v>
      </c>
      <c r="D26" s="20"/>
      <c r="E26" s="21" t="s">
        <v>67</v>
      </c>
      <c r="F26" s="20"/>
      <c r="G26" s="21" t="s">
        <v>75</v>
      </c>
      <c r="H26" s="20"/>
      <c r="I26" s="21" t="s">
        <v>67</v>
      </c>
      <c r="J26" s="20"/>
      <c r="K26" s="21" t="s">
        <v>75</v>
      </c>
      <c r="L26" s="20"/>
      <c r="M26" s="21" t="s">
        <v>67</v>
      </c>
      <c r="N26" s="20"/>
      <c r="O26" s="22" t="s">
        <v>75</v>
      </c>
      <c r="P26" s="20"/>
      <c r="Q26" s="21" t="s">
        <v>67</v>
      </c>
      <c r="R26" s="432"/>
    </row>
    <row r="27" spans="1:18" ht="14.85" customHeight="1" x14ac:dyDescent="0.2">
      <c r="A27" s="215" t="s">
        <v>479</v>
      </c>
      <c r="B27" s="216"/>
      <c r="C27" s="424">
        <v>1134</v>
      </c>
      <c r="D27" s="246"/>
      <c r="E27" s="245">
        <v>969078500</v>
      </c>
      <c r="F27" s="246"/>
      <c r="G27" s="245">
        <v>280</v>
      </c>
      <c r="H27" s="246"/>
      <c r="I27" s="245">
        <v>217255909</v>
      </c>
      <c r="J27" s="247"/>
      <c r="K27" s="245">
        <v>8</v>
      </c>
      <c r="L27" s="246"/>
      <c r="M27" s="245">
        <v>3633488</v>
      </c>
      <c r="N27" s="246"/>
      <c r="O27" s="245">
        <v>20</v>
      </c>
      <c r="P27" s="246"/>
      <c r="Q27" s="245">
        <v>2758500</v>
      </c>
      <c r="R27" s="432"/>
    </row>
    <row r="28" spans="1:18" ht="14.85" customHeight="1" x14ac:dyDescent="0.2">
      <c r="A28" s="215" t="s">
        <v>280</v>
      </c>
      <c r="B28" s="216"/>
      <c r="C28" s="424">
        <v>1180</v>
      </c>
      <c r="D28" s="246"/>
      <c r="E28" s="245">
        <v>1007135350</v>
      </c>
      <c r="F28" s="246"/>
      <c r="G28" s="245">
        <v>278</v>
      </c>
      <c r="H28" s="246"/>
      <c r="I28" s="245">
        <v>219426400</v>
      </c>
      <c r="J28" s="247"/>
      <c r="K28" s="245">
        <v>8</v>
      </c>
      <c r="L28" s="246"/>
      <c r="M28" s="245">
        <v>3709134</v>
      </c>
      <c r="N28" s="246"/>
      <c r="O28" s="245">
        <v>16</v>
      </c>
      <c r="P28" s="246"/>
      <c r="Q28" s="245">
        <v>2537000</v>
      </c>
      <c r="R28" s="432"/>
    </row>
    <row r="29" spans="1:18" ht="14.85" customHeight="1" x14ac:dyDescent="0.2">
      <c r="A29" s="215" t="s">
        <v>352</v>
      </c>
      <c r="B29" s="216"/>
      <c r="C29" s="424">
        <v>1235</v>
      </c>
      <c r="D29" s="246"/>
      <c r="E29" s="245">
        <v>1057454325</v>
      </c>
      <c r="F29" s="246"/>
      <c r="G29" s="245">
        <v>286</v>
      </c>
      <c r="H29" s="246"/>
      <c r="I29" s="245">
        <v>226613192</v>
      </c>
      <c r="J29" s="247"/>
      <c r="K29" s="245">
        <v>9</v>
      </c>
      <c r="L29" s="246"/>
      <c r="M29" s="245">
        <v>3768344</v>
      </c>
      <c r="N29" s="246"/>
      <c r="O29" s="245">
        <v>22</v>
      </c>
      <c r="P29" s="246"/>
      <c r="Q29" s="245">
        <v>3399000</v>
      </c>
      <c r="R29" s="432"/>
    </row>
    <row r="30" spans="1:18" s="153" customFormat="1" ht="14.85" customHeight="1" x14ac:dyDescent="0.2">
      <c r="A30" s="215" t="s">
        <v>411</v>
      </c>
      <c r="B30" s="216"/>
      <c r="C30" s="424">
        <v>1307</v>
      </c>
      <c r="D30" s="246"/>
      <c r="E30" s="245">
        <v>1118479475</v>
      </c>
      <c r="F30" s="246"/>
      <c r="G30" s="245">
        <v>265</v>
      </c>
      <c r="H30" s="246"/>
      <c r="I30" s="245">
        <v>209237608</v>
      </c>
      <c r="J30" s="247"/>
      <c r="K30" s="245">
        <v>9</v>
      </c>
      <c r="L30" s="246"/>
      <c r="M30" s="245">
        <v>3692497</v>
      </c>
      <c r="N30" s="246"/>
      <c r="O30" s="245">
        <v>23</v>
      </c>
      <c r="P30" s="246"/>
      <c r="Q30" s="245">
        <v>3643500</v>
      </c>
      <c r="R30" s="432"/>
    </row>
    <row r="31" spans="1:18" ht="14.85" customHeight="1" x14ac:dyDescent="0.2">
      <c r="A31" s="215" t="s">
        <v>450</v>
      </c>
      <c r="B31" s="216"/>
      <c r="C31" s="424">
        <v>1361</v>
      </c>
      <c r="D31" s="246"/>
      <c r="E31" s="245">
        <v>1159550450</v>
      </c>
      <c r="F31" s="246"/>
      <c r="G31" s="245">
        <v>262</v>
      </c>
      <c r="H31" s="246"/>
      <c r="I31" s="245">
        <v>204143593</v>
      </c>
      <c r="J31" s="247"/>
      <c r="K31" s="245">
        <v>8</v>
      </c>
      <c r="L31" s="246"/>
      <c r="M31" s="245">
        <v>3181993</v>
      </c>
      <c r="N31" s="246"/>
      <c r="O31" s="245">
        <v>29</v>
      </c>
      <c r="P31" s="246"/>
      <c r="Q31" s="245">
        <v>3988500</v>
      </c>
      <c r="R31" s="432"/>
    </row>
    <row r="32" spans="1:18" s="153" customFormat="1" ht="14.85" customHeight="1" x14ac:dyDescent="0.2">
      <c r="A32" s="434" t="s">
        <v>481</v>
      </c>
      <c r="B32" s="436"/>
      <c r="C32" s="437">
        <v>1385</v>
      </c>
      <c r="D32" s="438"/>
      <c r="E32" s="323">
        <v>1203506450</v>
      </c>
      <c r="F32" s="438"/>
      <c r="G32" s="323">
        <v>244</v>
      </c>
      <c r="H32" s="438"/>
      <c r="I32" s="323">
        <v>194240994</v>
      </c>
      <c r="J32" s="439"/>
      <c r="K32" s="323">
        <v>9</v>
      </c>
      <c r="L32" s="438"/>
      <c r="M32" s="323">
        <v>3673462</v>
      </c>
      <c r="N32" s="438"/>
      <c r="O32" s="714" t="s">
        <v>503</v>
      </c>
      <c r="P32" s="438"/>
      <c r="Q32" s="714" t="s">
        <v>503</v>
      </c>
      <c r="R32" s="433"/>
    </row>
    <row r="33" spans="1:1" ht="13.5" customHeight="1" x14ac:dyDescent="0.2">
      <c r="A33" s="74" t="s">
        <v>518</v>
      </c>
    </row>
  </sheetData>
  <sheetProtection algorithmName="SHA-512" hashValue="BZM4k5MUkiTq/mHOlkiuJjRPk954Qk/T/5zHAIBYkJiXkREKEA1ewWIA7GaovDxsR3fqxF0pLiRG/gz0triXeA==" saltValue="CF4zKBOw0WoBZ6kIkfbY2g==" spinCount="100000" sheet="1" objects="1" scenarios="1"/>
  <mergeCells count="44">
    <mergeCell ref="A24:B25"/>
    <mergeCell ref="C24:F24"/>
    <mergeCell ref="G24:J24"/>
    <mergeCell ref="K24:N24"/>
    <mergeCell ref="O24:R24"/>
    <mergeCell ref="C25:D25"/>
    <mergeCell ref="E25:F25"/>
    <mergeCell ref="G25:H25"/>
    <mergeCell ref="I25:J25"/>
    <mergeCell ref="K25:L25"/>
    <mergeCell ref="M25:N25"/>
    <mergeCell ref="O25:P25"/>
    <mergeCell ref="Q25:R25"/>
    <mergeCell ref="C11:E11"/>
    <mergeCell ref="G11:I11"/>
    <mergeCell ref="C12:E12"/>
    <mergeCell ref="G12:I12"/>
    <mergeCell ref="M14:Q14"/>
    <mergeCell ref="A15:B16"/>
    <mergeCell ref="C15:F15"/>
    <mergeCell ref="G15:J15"/>
    <mergeCell ref="K15:N15"/>
    <mergeCell ref="O15:R15"/>
    <mergeCell ref="O16:P16"/>
    <mergeCell ref="Q16:R16"/>
    <mergeCell ref="C16:D16"/>
    <mergeCell ref="E16:F16"/>
    <mergeCell ref="G16:H16"/>
    <mergeCell ref="I16:J16"/>
    <mergeCell ref="K16:L16"/>
    <mergeCell ref="M16:N16"/>
    <mergeCell ref="C8:E8"/>
    <mergeCell ref="G8:I8"/>
    <mergeCell ref="C9:E9"/>
    <mergeCell ref="G9:I9"/>
    <mergeCell ref="C10:E10"/>
    <mergeCell ref="G10:I10"/>
    <mergeCell ref="A1:Q1"/>
    <mergeCell ref="C7:E7"/>
    <mergeCell ref="G7:I7"/>
    <mergeCell ref="A4:B5"/>
    <mergeCell ref="C4:J4"/>
    <mergeCell ref="C5:F5"/>
    <mergeCell ref="G5:J5"/>
  </mergeCells>
  <phoneticPr fontId="9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showGridLines="0" zoomScaleNormal="100" workbookViewId="0">
      <selection sqref="A1:P1"/>
    </sheetView>
  </sheetViews>
  <sheetFormatPr defaultColWidth="9" defaultRowHeight="13.2" x14ac:dyDescent="0.2"/>
  <cols>
    <col min="1" max="1" width="9.6640625" style="86" customWidth="1"/>
    <col min="2" max="2" width="9.6640625" style="87" customWidth="1"/>
    <col min="3" max="3" width="0.33203125" style="86" customWidth="1"/>
    <col min="4" max="4" width="8.6640625" style="87" customWidth="1"/>
    <col min="5" max="5" width="0.33203125" style="86" customWidth="1"/>
    <col min="6" max="6" width="8.6640625" style="87" customWidth="1"/>
    <col min="7" max="7" width="0.33203125" style="86" customWidth="1"/>
    <col min="8" max="8" width="8.6640625" style="87" customWidth="1"/>
    <col min="9" max="9" width="0.33203125" style="86" customWidth="1"/>
    <col min="10" max="10" width="9.77734375" style="87" customWidth="1"/>
    <col min="11" max="11" width="0.33203125" style="86" customWidth="1"/>
    <col min="12" max="12" width="9.44140625" style="87" customWidth="1"/>
    <col min="13" max="13" width="0.33203125" style="86" customWidth="1"/>
    <col min="14" max="14" width="10.33203125" style="87" customWidth="1"/>
    <col min="15" max="15" width="0.33203125" style="86" customWidth="1"/>
    <col min="16" max="16" width="10.77734375" style="87" customWidth="1"/>
    <col min="17" max="17" width="0.33203125" style="86" customWidth="1"/>
    <col min="18" max="16384" width="9" style="86"/>
  </cols>
  <sheetData>
    <row r="1" spans="1:18" s="317" customFormat="1" ht="23.1" customHeight="1" x14ac:dyDescent="0.2">
      <c r="A1" s="795" t="s">
        <v>256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172"/>
    </row>
    <row r="2" spans="1:18" s="317" customFormat="1" ht="23.1" customHeight="1" x14ac:dyDescent="0.2">
      <c r="A2" s="172"/>
      <c r="B2" s="173"/>
      <c r="C2" s="172"/>
      <c r="D2" s="173"/>
      <c r="E2" s="172"/>
      <c r="F2" s="173"/>
      <c r="G2" s="172"/>
      <c r="H2" s="173"/>
      <c r="I2" s="172"/>
      <c r="J2" s="173"/>
      <c r="K2" s="172"/>
      <c r="L2" s="173"/>
      <c r="M2" s="172"/>
      <c r="N2" s="173"/>
      <c r="O2" s="172"/>
      <c r="P2" s="173"/>
      <c r="Q2" s="172"/>
    </row>
    <row r="3" spans="1:18" s="317" customFormat="1" ht="23.1" customHeight="1" x14ac:dyDescent="0.2">
      <c r="A3" s="863" t="s">
        <v>322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172"/>
    </row>
    <row r="4" spans="1:18" s="317" customFormat="1" ht="18.600000000000001" customHeight="1" x14ac:dyDescent="0.2">
      <c r="A4" s="822" t="s">
        <v>103</v>
      </c>
      <c r="B4" s="824" t="s">
        <v>94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  <c r="O4" s="828"/>
      <c r="P4" s="920" t="s">
        <v>257</v>
      </c>
      <c r="Q4" s="921"/>
    </row>
    <row r="5" spans="1:18" s="317" customFormat="1" ht="18.600000000000001" customHeight="1" x14ac:dyDescent="0.2">
      <c r="A5" s="926"/>
      <c r="B5" s="796" t="s">
        <v>102</v>
      </c>
      <c r="C5" s="799"/>
      <c r="D5" s="824" t="s">
        <v>95</v>
      </c>
      <c r="E5" s="825"/>
      <c r="F5" s="825"/>
      <c r="G5" s="825"/>
      <c r="H5" s="825"/>
      <c r="I5" s="825"/>
      <c r="J5" s="825"/>
      <c r="K5" s="825"/>
      <c r="L5" s="825"/>
      <c r="M5" s="825"/>
      <c r="N5" s="825"/>
      <c r="O5" s="828"/>
      <c r="P5" s="922"/>
      <c r="Q5" s="923"/>
    </row>
    <row r="6" spans="1:18" s="317" customFormat="1" ht="18.600000000000001" customHeight="1" x14ac:dyDescent="0.2">
      <c r="A6" s="823"/>
      <c r="B6" s="797"/>
      <c r="C6" s="801"/>
      <c r="D6" s="824" t="s">
        <v>96</v>
      </c>
      <c r="E6" s="828"/>
      <c r="F6" s="824" t="s">
        <v>97</v>
      </c>
      <c r="G6" s="828"/>
      <c r="H6" s="824" t="s">
        <v>98</v>
      </c>
      <c r="I6" s="828"/>
      <c r="J6" s="929" t="s">
        <v>99</v>
      </c>
      <c r="K6" s="930"/>
      <c r="L6" s="824" t="s">
        <v>100</v>
      </c>
      <c r="M6" s="828"/>
      <c r="N6" s="927" t="s">
        <v>101</v>
      </c>
      <c r="O6" s="928"/>
      <c r="P6" s="924"/>
      <c r="Q6" s="925"/>
    </row>
    <row r="7" spans="1:18" s="317" customFormat="1" ht="12" customHeight="1" x14ac:dyDescent="0.2">
      <c r="A7" s="34"/>
      <c r="B7" s="4" t="s">
        <v>67</v>
      </c>
      <c r="C7" s="18"/>
      <c r="D7" s="4" t="s">
        <v>66</v>
      </c>
      <c r="E7" s="18"/>
      <c r="F7" s="4" t="s">
        <v>66</v>
      </c>
      <c r="G7" s="18"/>
      <c r="H7" s="4" t="s">
        <v>66</v>
      </c>
      <c r="I7" s="18"/>
      <c r="J7" s="4" t="s">
        <v>66</v>
      </c>
      <c r="K7" s="18"/>
      <c r="L7" s="4" t="s">
        <v>66</v>
      </c>
      <c r="M7" s="18"/>
      <c r="N7" s="4" t="s">
        <v>66</v>
      </c>
      <c r="O7" s="18"/>
      <c r="P7" s="19" t="s">
        <v>67</v>
      </c>
      <c r="Q7" s="168"/>
    </row>
    <row r="8" spans="1:18" s="317" customFormat="1" ht="15" customHeight="1" x14ac:dyDescent="0.2">
      <c r="A8" s="207" t="s">
        <v>479</v>
      </c>
      <c r="B8" s="681">
        <v>17057978</v>
      </c>
      <c r="C8" s="683"/>
      <c r="D8" s="111">
        <f t="shared" ref="D8:D11" si="0">SUM(F8:N8)</f>
        <v>15080</v>
      </c>
      <c r="E8" s="683"/>
      <c r="F8" s="225">
        <v>640</v>
      </c>
      <c r="G8" s="678"/>
      <c r="H8" s="681">
        <v>8180</v>
      </c>
      <c r="I8" s="683"/>
      <c r="J8" s="225">
        <v>100</v>
      </c>
      <c r="K8" s="678"/>
      <c r="L8" s="677" t="s">
        <v>194</v>
      </c>
      <c r="M8" s="678"/>
      <c r="N8" s="681">
        <v>6160</v>
      </c>
      <c r="O8" s="683"/>
      <c r="P8" s="111">
        <v>14041062</v>
      </c>
      <c r="Q8" s="168"/>
    </row>
    <row r="9" spans="1:18" s="317" customFormat="1" ht="15" customHeight="1" x14ac:dyDescent="0.2">
      <c r="A9" s="207" t="s">
        <v>280</v>
      </c>
      <c r="B9" s="681">
        <v>16383479</v>
      </c>
      <c r="C9" s="683"/>
      <c r="D9" s="111">
        <f t="shared" si="0"/>
        <v>12470</v>
      </c>
      <c r="E9" s="683"/>
      <c r="F9" s="225">
        <v>0</v>
      </c>
      <c r="G9" s="678"/>
      <c r="H9" s="681">
        <v>6590</v>
      </c>
      <c r="I9" s="683"/>
      <c r="J9" s="225">
        <v>100</v>
      </c>
      <c r="K9" s="678"/>
      <c r="L9" s="677" t="s">
        <v>194</v>
      </c>
      <c r="M9" s="678"/>
      <c r="N9" s="681">
        <v>5780</v>
      </c>
      <c r="O9" s="683"/>
      <c r="P9" s="111">
        <v>13570731</v>
      </c>
      <c r="Q9" s="168"/>
    </row>
    <row r="10" spans="1:18" s="317" customFormat="1" ht="15" customHeight="1" x14ac:dyDescent="0.2">
      <c r="A10" s="207" t="s">
        <v>352</v>
      </c>
      <c r="B10" s="681">
        <v>15435060</v>
      </c>
      <c r="C10" s="683"/>
      <c r="D10" s="111">
        <f t="shared" si="0"/>
        <v>12340</v>
      </c>
      <c r="E10" s="683"/>
      <c r="F10" s="225">
        <v>0</v>
      </c>
      <c r="G10" s="678"/>
      <c r="H10" s="681">
        <v>7040</v>
      </c>
      <c r="I10" s="683"/>
      <c r="J10" s="225">
        <v>100</v>
      </c>
      <c r="K10" s="678"/>
      <c r="L10" s="677" t="s">
        <v>194</v>
      </c>
      <c r="M10" s="678"/>
      <c r="N10" s="681">
        <v>5200</v>
      </c>
      <c r="O10" s="683"/>
      <c r="P10" s="111">
        <v>12179885</v>
      </c>
      <c r="Q10" s="168"/>
    </row>
    <row r="11" spans="1:18" s="122" customFormat="1" ht="15" customHeight="1" x14ac:dyDescent="0.2">
      <c r="A11" s="207" t="s">
        <v>411</v>
      </c>
      <c r="B11" s="681">
        <v>14984280</v>
      </c>
      <c r="C11" s="683"/>
      <c r="D11" s="111">
        <f t="shared" si="0"/>
        <v>18470</v>
      </c>
      <c r="E11" s="683"/>
      <c r="F11" s="225">
        <v>2050</v>
      </c>
      <c r="G11" s="678"/>
      <c r="H11" s="681">
        <v>11590</v>
      </c>
      <c r="I11" s="683"/>
      <c r="J11" s="225">
        <v>100</v>
      </c>
      <c r="K11" s="678"/>
      <c r="L11" s="677" t="s">
        <v>194</v>
      </c>
      <c r="M11" s="678"/>
      <c r="N11" s="681">
        <v>4730</v>
      </c>
      <c r="O11" s="683"/>
      <c r="P11" s="111">
        <v>13069783</v>
      </c>
      <c r="Q11" s="121"/>
    </row>
    <row r="12" spans="1:18" s="122" customFormat="1" ht="15" customHeight="1" x14ac:dyDescent="0.2">
      <c r="A12" s="207" t="s">
        <v>450</v>
      </c>
      <c r="B12" s="681">
        <v>14499406</v>
      </c>
      <c r="C12" s="683"/>
      <c r="D12" s="111">
        <v>12350</v>
      </c>
      <c r="E12" s="683"/>
      <c r="F12" s="225">
        <v>0</v>
      </c>
      <c r="G12" s="678"/>
      <c r="H12" s="681">
        <v>8430</v>
      </c>
      <c r="I12" s="683"/>
      <c r="J12" s="225">
        <v>200</v>
      </c>
      <c r="K12" s="678"/>
      <c r="L12" s="677" t="s">
        <v>194</v>
      </c>
      <c r="M12" s="678"/>
      <c r="N12" s="681">
        <v>3720</v>
      </c>
      <c r="O12" s="683"/>
      <c r="P12" s="111">
        <v>12818698</v>
      </c>
      <c r="Q12" s="248"/>
    </row>
    <row r="13" spans="1:18" s="122" customFormat="1" ht="15" customHeight="1" x14ac:dyDescent="0.2">
      <c r="A13" s="207" t="s">
        <v>481</v>
      </c>
      <c r="B13" s="715">
        <v>14262989</v>
      </c>
      <c r="C13" s="666"/>
      <c r="D13" s="716">
        <v>21600</v>
      </c>
      <c r="E13" s="666"/>
      <c r="F13" s="717">
        <v>2220</v>
      </c>
      <c r="G13" s="718"/>
      <c r="H13" s="715">
        <v>10500</v>
      </c>
      <c r="I13" s="666"/>
      <c r="J13" s="717">
        <v>400</v>
      </c>
      <c r="K13" s="718"/>
      <c r="L13" s="719" t="s">
        <v>503</v>
      </c>
      <c r="M13" s="718"/>
      <c r="N13" s="715">
        <v>8480</v>
      </c>
      <c r="O13" s="666"/>
      <c r="P13" s="716">
        <v>12254877</v>
      </c>
      <c r="Q13" s="248"/>
    </row>
    <row r="14" spans="1:18" s="317" customFormat="1" ht="12" customHeight="1" x14ac:dyDescent="0.2">
      <c r="A14" s="697"/>
      <c r="B14" s="64"/>
      <c r="C14" s="106"/>
      <c r="D14" s="32"/>
      <c r="E14" s="106"/>
      <c r="F14" s="107"/>
      <c r="G14" s="108"/>
      <c r="H14" s="64"/>
      <c r="I14" s="106"/>
      <c r="J14" s="107"/>
      <c r="K14" s="108"/>
      <c r="L14" s="109"/>
      <c r="M14" s="108"/>
      <c r="N14" s="64"/>
      <c r="O14" s="106"/>
      <c r="P14" s="32"/>
      <c r="Q14" s="174"/>
      <c r="R14" s="312"/>
    </row>
    <row r="15" spans="1:18" s="317" customFormat="1" ht="13.5" customHeight="1" x14ac:dyDescent="0.2">
      <c r="A15" s="919" t="s">
        <v>449</v>
      </c>
      <c r="B15" s="919"/>
      <c r="C15" s="919"/>
      <c r="D15" s="919"/>
      <c r="E15" s="919"/>
      <c r="F15" s="919"/>
      <c r="G15" s="919"/>
      <c r="H15" s="919"/>
      <c r="I15" s="919"/>
      <c r="J15" s="919"/>
      <c r="K15" s="919"/>
      <c r="L15" s="919"/>
      <c r="M15" s="919"/>
      <c r="N15" s="919"/>
      <c r="O15" s="919"/>
      <c r="P15" s="919"/>
      <c r="Q15" s="172"/>
    </row>
    <row r="16" spans="1:18" ht="23.1" customHeight="1" x14ac:dyDescent="0.2"/>
  </sheetData>
  <sheetProtection algorithmName="SHA-512" hashValue="yVqDMsN550jPFlQF3oAgeowKMwLOj1Fn6HKvU/H9fBQwbCJ+8EWjxzMCTnPqnCgg4EzjpATKzwN5JdJTrMQtxw==" saltValue="hM+lyCt9QzR1IB1yH42yTQ==" spinCount="100000" sheet="1" objects="1" scenarios="1"/>
  <mergeCells count="14">
    <mergeCell ref="A1:P1"/>
    <mergeCell ref="A15:P15"/>
    <mergeCell ref="A3:P3"/>
    <mergeCell ref="B4:O4"/>
    <mergeCell ref="D5:O5"/>
    <mergeCell ref="P4:Q6"/>
    <mergeCell ref="A4:A6"/>
    <mergeCell ref="B5:C6"/>
    <mergeCell ref="D6:E6"/>
    <mergeCell ref="N6:O6"/>
    <mergeCell ref="F6:G6"/>
    <mergeCell ref="H6:I6"/>
    <mergeCell ref="J6:K6"/>
    <mergeCell ref="L6:M6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18" zoomScaleNormal="118" workbookViewId="0">
      <selection sqref="A1:G1"/>
    </sheetView>
  </sheetViews>
  <sheetFormatPr defaultColWidth="9" defaultRowHeight="13.2" x14ac:dyDescent="0.2"/>
  <cols>
    <col min="1" max="1" width="20.6640625" style="86" customWidth="1"/>
    <col min="2" max="2" width="21.6640625" style="87" customWidth="1"/>
    <col min="3" max="3" width="0.88671875" style="86" customWidth="1"/>
    <col min="4" max="4" width="21.6640625" style="87" customWidth="1"/>
    <col min="5" max="5" width="0.88671875" style="86" customWidth="1"/>
    <col min="6" max="6" width="21.6640625" style="87" customWidth="1"/>
    <col min="7" max="7" width="0.88671875" style="86" customWidth="1"/>
    <col min="8" max="16384" width="9" style="86"/>
  </cols>
  <sheetData>
    <row r="1" spans="1:7" s="317" customFormat="1" ht="23.1" customHeight="1" x14ac:dyDescent="0.2">
      <c r="A1" s="795" t="s">
        <v>444</v>
      </c>
      <c r="B1" s="795"/>
      <c r="C1" s="795"/>
      <c r="D1" s="795"/>
      <c r="E1" s="795"/>
      <c r="F1" s="795"/>
      <c r="G1" s="795"/>
    </row>
    <row r="2" spans="1:7" s="317" customFormat="1" ht="23.1" customHeight="1" x14ac:dyDescent="0.2">
      <c r="A2" s="172"/>
      <c r="B2" s="173"/>
      <c r="C2" s="172"/>
      <c r="D2" s="698"/>
      <c r="E2" s="172"/>
      <c r="F2" s="173"/>
      <c r="G2" s="172"/>
    </row>
    <row r="3" spans="1:7" s="317" customFormat="1" ht="23.1" customHeight="1" x14ac:dyDescent="0.2">
      <c r="A3" s="933" t="s">
        <v>427</v>
      </c>
      <c r="B3" s="933"/>
      <c r="C3" s="933"/>
      <c r="D3" s="933"/>
      <c r="E3" s="933"/>
      <c r="F3" s="933"/>
      <c r="G3" s="172"/>
    </row>
    <row r="4" spans="1:7" s="317" customFormat="1" ht="20.100000000000001" customHeight="1" x14ac:dyDescent="0.2">
      <c r="A4" s="931" t="s">
        <v>104</v>
      </c>
      <c r="B4" s="847" t="s">
        <v>445</v>
      </c>
      <c r="C4" s="934"/>
      <c r="D4" s="934"/>
      <c r="E4" s="934"/>
      <c r="F4" s="934"/>
      <c r="G4" s="850"/>
    </row>
    <row r="5" spans="1:7" s="317" customFormat="1" ht="20.100000000000001" customHeight="1" x14ac:dyDescent="0.2">
      <c r="A5" s="932"/>
      <c r="B5" s="847" t="s">
        <v>23</v>
      </c>
      <c r="C5" s="850"/>
      <c r="D5" s="847" t="s">
        <v>33</v>
      </c>
      <c r="E5" s="850"/>
      <c r="F5" s="847" t="s">
        <v>34</v>
      </c>
      <c r="G5" s="850"/>
    </row>
    <row r="6" spans="1:7" s="317" customFormat="1" ht="14.1" customHeight="1" x14ac:dyDescent="0.2">
      <c r="A6" s="140"/>
      <c r="B6" s="141" t="s">
        <v>1</v>
      </c>
      <c r="C6" s="142"/>
      <c r="D6" s="141" t="s">
        <v>1</v>
      </c>
      <c r="E6" s="142"/>
      <c r="F6" s="141" t="s">
        <v>1</v>
      </c>
      <c r="G6" s="249"/>
    </row>
    <row r="7" spans="1:7" s="317" customFormat="1" ht="15.9" customHeight="1" x14ac:dyDescent="0.2">
      <c r="A7" s="226" t="s">
        <v>514</v>
      </c>
      <c r="B7" s="227">
        <f t="shared" ref="B7:B11" si="0">SUM(D7:F7)</f>
        <v>260</v>
      </c>
      <c r="C7" s="228"/>
      <c r="D7" s="227">
        <v>102</v>
      </c>
      <c r="E7" s="228"/>
      <c r="F7" s="227">
        <v>158</v>
      </c>
      <c r="G7" s="168"/>
    </row>
    <row r="8" spans="1:7" s="317" customFormat="1" ht="15.9" customHeight="1" x14ac:dyDescent="0.2">
      <c r="A8" s="226" t="s">
        <v>281</v>
      </c>
      <c r="B8" s="227">
        <f t="shared" si="0"/>
        <v>249</v>
      </c>
      <c r="C8" s="228"/>
      <c r="D8" s="227">
        <v>94</v>
      </c>
      <c r="E8" s="228"/>
      <c r="F8" s="227">
        <v>155</v>
      </c>
      <c r="G8" s="168"/>
    </row>
    <row r="9" spans="1:7" s="317" customFormat="1" ht="15.9" customHeight="1" x14ac:dyDescent="0.2">
      <c r="A9" s="226" t="s">
        <v>353</v>
      </c>
      <c r="B9" s="227">
        <f t="shared" si="0"/>
        <v>250</v>
      </c>
      <c r="C9" s="720"/>
      <c r="D9" s="227">
        <v>90</v>
      </c>
      <c r="E9" s="720"/>
      <c r="F9" s="227">
        <v>160</v>
      </c>
      <c r="G9" s="168"/>
    </row>
    <row r="10" spans="1:7" s="317" customFormat="1" ht="15.9" customHeight="1" x14ac:dyDescent="0.2">
      <c r="A10" s="226" t="s">
        <v>412</v>
      </c>
      <c r="B10" s="227">
        <f t="shared" si="0"/>
        <v>251</v>
      </c>
      <c r="C10" s="720"/>
      <c r="D10" s="227">
        <v>91</v>
      </c>
      <c r="E10" s="720"/>
      <c r="F10" s="227">
        <v>160</v>
      </c>
      <c r="G10" s="250"/>
    </row>
    <row r="11" spans="1:7" s="317" customFormat="1" ht="15.9" customHeight="1" x14ac:dyDescent="0.2">
      <c r="A11" s="226" t="s">
        <v>458</v>
      </c>
      <c r="B11" s="227">
        <f t="shared" si="0"/>
        <v>245</v>
      </c>
      <c r="C11" s="720"/>
      <c r="D11" s="227">
        <v>86</v>
      </c>
      <c r="E11" s="720"/>
      <c r="F11" s="227">
        <v>159</v>
      </c>
      <c r="G11" s="228"/>
    </row>
    <row r="12" spans="1:7" s="317" customFormat="1" ht="15.9" customHeight="1" x14ac:dyDescent="0.2">
      <c r="A12" s="226" t="s">
        <v>494</v>
      </c>
      <c r="B12" s="227">
        <v>247</v>
      </c>
      <c r="C12" s="720"/>
      <c r="D12" s="227">
        <v>88</v>
      </c>
      <c r="E12" s="720"/>
      <c r="F12" s="227">
        <v>159</v>
      </c>
      <c r="G12" s="228"/>
    </row>
    <row r="13" spans="1:7" s="317" customFormat="1" ht="9.9" customHeight="1" x14ac:dyDescent="0.2">
      <c r="A13" s="251"/>
      <c r="B13" s="242"/>
      <c r="C13" s="252"/>
      <c r="D13" s="253"/>
      <c r="E13" s="252"/>
      <c r="F13" s="253"/>
      <c r="G13" s="252"/>
    </row>
  </sheetData>
  <sheetProtection algorithmName="SHA-512" hashValue="1nnTRyRyH7f6ktj23BFh7S1mdF+b63PGpvKamI6u/mGdOOAu78aKHZPQiC/8PHQuMIdzP0pOi47NKy+6VGnguw==" saltValue="vRXeAGltVj+71T+seboOQw==" spinCount="100000" sheet="1" objects="1" scenarios="1"/>
  <mergeCells count="7">
    <mergeCell ref="A1:G1"/>
    <mergeCell ref="A4:A5"/>
    <mergeCell ref="A3:F3"/>
    <mergeCell ref="B4:G4"/>
    <mergeCell ref="B5:C5"/>
    <mergeCell ref="D5:E5"/>
    <mergeCell ref="F5:G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Normal="100" zoomScaleSheetLayoutView="118" workbookViewId="0">
      <selection sqref="A1:D1"/>
    </sheetView>
  </sheetViews>
  <sheetFormatPr defaultColWidth="9" defaultRowHeight="13.2" x14ac:dyDescent="0.2"/>
  <cols>
    <col min="1" max="1" width="13.44140625" style="2" customWidth="1"/>
    <col min="2" max="2" width="27.77734375" style="1" customWidth="1"/>
    <col min="3" max="3" width="9.77734375" style="1" customWidth="1"/>
    <col min="4" max="4" width="37.21875" style="1" customWidth="1"/>
    <col min="5" max="16384" width="9" style="1"/>
  </cols>
  <sheetData>
    <row r="1" spans="1:6" s="14" customFormat="1" ht="23.1" customHeight="1" x14ac:dyDescent="0.2">
      <c r="A1" s="820" t="s">
        <v>253</v>
      </c>
      <c r="B1" s="820"/>
      <c r="C1" s="820"/>
      <c r="D1" s="820"/>
    </row>
    <row r="2" spans="1:6" s="14" customFormat="1" ht="23.1" customHeight="1" x14ac:dyDescent="0.2">
      <c r="A2" s="147"/>
      <c r="B2" s="147"/>
      <c r="C2" s="147"/>
      <c r="D2" s="147"/>
    </row>
    <row r="3" spans="1:6" s="66" customFormat="1" ht="22.5" customHeight="1" x14ac:dyDescent="0.2">
      <c r="A3" s="935" t="s">
        <v>495</v>
      </c>
      <c r="B3" s="935"/>
      <c r="C3" s="935"/>
      <c r="D3" s="935"/>
      <c r="E3" s="440"/>
    </row>
    <row r="4" spans="1:6" s="66" customFormat="1" ht="20.100000000000001" customHeight="1" x14ac:dyDescent="0.2">
      <c r="A4" s="393" t="s">
        <v>403</v>
      </c>
      <c r="B4" s="394" t="s">
        <v>105</v>
      </c>
      <c r="C4" s="394" t="s">
        <v>386</v>
      </c>
      <c r="D4" s="395" t="s">
        <v>106</v>
      </c>
    </row>
    <row r="5" spans="1:6" s="369" customFormat="1" ht="20.100000000000001" customHeight="1" x14ac:dyDescent="0.2">
      <c r="A5" s="936" t="s">
        <v>267</v>
      </c>
      <c r="B5" s="568" t="s">
        <v>397</v>
      </c>
      <c r="C5" s="569" t="s">
        <v>505</v>
      </c>
      <c r="D5" s="570" t="s">
        <v>168</v>
      </c>
    </row>
    <row r="6" spans="1:6" s="369" customFormat="1" ht="20.100000000000001" customHeight="1" x14ac:dyDescent="0.2">
      <c r="A6" s="937"/>
      <c r="B6" s="571" t="s">
        <v>169</v>
      </c>
      <c r="C6" s="572" t="s">
        <v>399</v>
      </c>
      <c r="D6" s="573" t="s">
        <v>254</v>
      </c>
    </row>
    <row r="7" spans="1:6" s="369" customFormat="1" ht="20.100000000000001" customHeight="1" x14ac:dyDescent="0.2">
      <c r="A7" s="937"/>
      <c r="B7" s="574" t="s">
        <v>387</v>
      </c>
      <c r="C7" s="572" t="s">
        <v>400</v>
      </c>
      <c r="D7" s="575" t="s">
        <v>254</v>
      </c>
    </row>
    <row r="8" spans="1:6" s="370" customFormat="1" ht="20.100000000000001" customHeight="1" x14ac:dyDescent="0.2">
      <c r="A8" s="937"/>
      <c r="B8" s="568" t="s">
        <v>170</v>
      </c>
      <c r="C8" s="572" t="s">
        <v>399</v>
      </c>
      <c r="D8" s="576" t="s">
        <v>171</v>
      </c>
    </row>
    <row r="9" spans="1:6" s="370" customFormat="1" ht="20.100000000000001" customHeight="1" x14ac:dyDescent="0.2">
      <c r="A9" s="937"/>
      <c r="B9" s="577" t="s">
        <v>255</v>
      </c>
      <c r="C9" s="572" t="s">
        <v>400</v>
      </c>
      <c r="D9" s="578" t="s">
        <v>172</v>
      </c>
    </row>
    <row r="10" spans="1:6" s="370" customFormat="1" ht="20.100000000000001" customHeight="1" x14ac:dyDescent="0.2">
      <c r="A10" s="937"/>
      <c r="B10" s="579" t="s">
        <v>173</v>
      </c>
      <c r="C10" s="572" t="s">
        <v>399</v>
      </c>
      <c r="D10" s="575" t="s">
        <v>174</v>
      </c>
      <c r="E10" s="371"/>
      <c r="F10" s="371"/>
    </row>
    <row r="11" spans="1:6" s="370" customFormat="1" ht="20.100000000000001" customHeight="1" x14ac:dyDescent="0.2">
      <c r="A11" s="938"/>
      <c r="B11" s="580" t="s">
        <v>175</v>
      </c>
      <c r="C11" s="581" t="s">
        <v>399</v>
      </c>
      <c r="D11" s="582" t="s">
        <v>398</v>
      </c>
      <c r="E11" s="77"/>
      <c r="F11" s="531"/>
    </row>
    <row r="12" spans="1:6" s="370" customFormat="1" ht="20.100000000000001" customHeight="1" x14ac:dyDescent="0.2">
      <c r="A12" s="864" t="s">
        <v>268</v>
      </c>
      <c r="B12" s="574" t="s">
        <v>388</v>
      </c>
      <c r="C12" s="583" t="s">
        <v>401</v>
      </c>
      <c r="D12" s="584" t="s">
        <v>269</v>
      </c>
      <c r="E12" s="78"/>
      <c r="F12" s="939"/>
    </row>
    <row r="13" spans="1:6" s="370" customFormat="1" ht="20.100000000000001" customHeight="1" x14ac:dyDescent="0.2">
      <c r="A13" s="865"/>
      <c r="B13" s="585" t="s">
        <v>389</v>
      </c>
      <c r="C13" s="581" t="s">
        <v>402</v>
      </c>
      <c r="D13" s="586" t="s">
        <v>390</v>
      </c>
      <c r="E13" s="79"/>
      <c r="F13" s="939"/>
    </row>
    <row r="14" spans="1:6" s="370" customFormat="1" ht="23.1" customHeight="1" x14ac:dyDescent="0.2">
      <c r="A14" s="2"/>
      <c r="B14" s="1"/>
      <c r="C14" s="1"/>
      <c r="D14" s="1"/>
      <c r="E14" s="78"/>
      <c r="F14" s="469"/>
    </row>
  </sheetData>
  <sheetProtection algorithmName="SHA-512" hashValue="r1pSewyDrgzo6ntriN+aEMHPEMlI7v8EPh9/FvRdib/YaQwlMGZd6yvB0UAsjvYBUbfySlormX5TaFnKP1Alzw==" saltValue="G/64DqlYRvY5rN0wT1pwKQ==" spinCount="100000" sheet="1" objects="1" scenarios="1"/>
  <mergeCells count="5">
    <mergeCell ref="A1:D1"/>
    <mergeCell ref="A3:D3"/>
    <mergeCell ref="A5:A11"/>
    <mergeCell ref="A12:A13"/>
    <mergeCell ref="F12:F13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zoomScaleNormal="100" zoomScaleSheetLayoutView="90" workbookViewId="0">
      <selection sqref="A1:F1"/>
    </sheetView>
  </sheetViews>
  <sheetFormatPr defaultColWidth="9" defaultRowHeight="13.2" x14ac:dyDescent="0.2"/>
  <cols>
    <col min="1" max="1" width="17.77734375" style="81" customWidth="1"/>
    <col min="2" max="2" width="32.77734375" style="83" customWidth="1"/>
    <col min="3" max="3" width="10.6640625" style="83" customWidth="1"/>
    <col min="4" max="4" width="0.44140625" style="83" customWidth="1"/>
    <col min="5" max="5" width="0.88671875" style="81" customWidth="1"/>
    <col min="6" max="6" width="25.77734375" style="81" customWidth="1"/>
    <col min="7" max="16384" width="9" style="81"/>
  </cols>
  <sheetData>
    <row r="1" spans="1:6" s="152" customFormat="1" ht="23.1" customHeight="1" x14ac:dyDescent="0.2">
      <c r="A1" s="945" t="s">
        <v>391</v>
      </c>
      <c r="B1" s="945"/>
      <c r="C1" s="945"/>
      <c r="D1" s="945"/>
      <c r="E1" s="945"/>
      <c r="F1" s="945"/>
    </row>
    <row r="2" spans="1:6" s="152" customFormat="1" ht="23.1" customHeight="1" x14ac:dyDescent="0.2">
      <c r="C2" s="153"/>
      <c r="D2" s="153"/>
      <c r="E2" s="153"/>
      <c r="F2" s="153"/>
    </row>
    <row r="3" spans="1:6" s="152" customFormat="1" ht="23.1" customHeight="1" x14ac:dyDescent="0.2">
      <c r="B3" s="946" t="s">
        <v>496</v>
      </c>
      <c r="C3" s="947"/>
      <c r="D3" s="947"/>
      <c r="E3" s="947"/>
      <c r="F3" s="947"/>
    </row>
    <row r="4" spans="1:6" s="152" customFormat="1" ht="20.100000000000001" customHeight="1" x14ac:dyDescent="0.2">
      <c r="A4" s="385" t="s">
        <v>360</v>
      </c>
      <c r="B4" s="537" t="s">
        <v>245</v>
      </c>
      <c r="C4" s="943" t="s">
        <v>227</v>
      </c>
      <c r="D4" s="944"/>
      <c r="E4" s="943" t="s">
        <v>228</v>
      </c>
      <c r="F4" s="944"/>
    </row>
    <row r="5" spans="1:6" s="152" customFormat="1" ht="20.100000000000001" customHeight="1" x14ac:dyDescent="0.2">
      <c r="A5" s="940" t="s">
        <v>446</v>
      </c>
      <c r="B5" s="185" t="s">
        <v>108</v>
      </c>
      <c r="C5" s="386" t="s">
        <v>220</v>
      </c>
      <c r="D5" s="532"/>
      <c r="E5" s="537"/>
      <c r="F5" s="387" t="s">
        <v>109</v>
      </c>
    </row>
    <row r="6" spans="1:6" s="152" customFormat="1" ht="20.100000000000001" customHeight="1" x14ac:dyDescent="0.2">
      <c r="A6" s="941"/>
      <c r="B6" s="185" t="s">
        <v>110</v>
      </c>
      <c r="C6" s="386" t="s">
        <v>242</v>
      </c>
      <c r="D6" s="532"/>
      <c r="E6" s="537"/>
      <c r="F6" s="387" t="s">
        <v>109</v>
      </c>
    </row>
    <row r="7" spans="1:6" s="152" customFormat="1" ht="20.100000000000001" customHeight="1" x14ac:dyDescent="0.2">
      <c r="A7" s="941"/>
      <c r="B7" s="185" t="s">
        <v>111</v>
      </c>
      <c r="C7" s="386" t="s">
        <v>443</v>
      </c>
      <c r="D7" s="532"/>
      <c r="E7" s="537"/>
      <c r="F7" s="387" t="s">
        <v>112</v>
      </c>
    </row>
    <row r="8" spans="1:6" s="152" customFormat="1" ht="20.100000000000001" customHeight="1" x14ac:dyDescent="0.2">
      <c r="A8" s="941"/>
      <c r="B8" s="185" t="s">
        <v>113</v>
      </c>
      <c r="C8" s="386" t="s">
        <v>243</v>
      </c>
      <c r="D8" s="532"/>
      <c r="E8" s="537"/>
      <c r="F8" s="387" t="s">
        <v>114</v>
      </c>
    </row>
    <row r="9" spans="1:6" s="152" customFormat="1" ht="20.100000000000001" customHeight="1" x14ac:dyDescent="0.2">
      <c r="A9" s="941"/>
      <c r="B9" s="185" t="s">
        <v>143</v>
      </c>
      <c r="C9" s="386" t="s">
        <v>221</v>
      </c>
      <c r="D9" s="532"/>
      <c r="E9" s="537"/>
      <c r="F9" s="387" t="s">
        <v>144</v>
      </c>
    </row>
    <row r="10" spans="1:6" s="152" customFormat="1" ht="20.100000000000001" customHeight="1" x14ac:dyDescent="0.2">
      <c r="A10" s="941"/>
      <c r="B10" s="185" t="s">
        <v>158</v>
      </c>
      <c r="C10" s="386" t="s">
        <v>203</v>
      </c>
      <c r="D10" s="532"/>
      <c r="E10" s="537"/>
      <c r="F10" s="387" t="s">
        <v>504</v>
      </c>
    </row>
    <row r="11" spans="1:6" s="152" customFormat="1" ht="20.100000000000001" customHeight="1" x14ac:dyDescent="0.2">
      <c r="A11" s="942"/>
      <c r="B11" s="185" t="s">
        <v>189</v>
      </c>
      <c r="C11" s="386" t="s">
        <v>221</v>
      </c>
      <c r="D11" s="532"/>
      <c r="E11" s="537"/>
      <c r="F11" s="387" t="s">
        <v>190</v>
      </c>
    </row>
    <row r="12" spans="1:6" s="152" customFormat="1" ht="20.100000000000001" customHeight="1" x14ac:dyDescent="0.2">
      <c r="A12" s="940" t="s">
        <v>361</v>
      </c>
      <c r="B12" s="388" t="s">
        <v>362</v>
      </c>
      <c r="C12" s="475" t="s">
        <v>218</v>
      </c>
      <c r="D12" s="360"/>
      <c r="E12" s="185"/>
      <c r="F12" s="360" t="s">
        <v>116</v>
      </c>
    </row>
    <row r="13" spans="1:6" s="152" customFormat="1" ht="20.100000000000001" customHeight="1" x14ac:dyDescent="0.2">
      <c r="A13" s="941"/>
      <c r="B13" s="388" t="s">
        <v>117</v>
      </c>
      <c r="C13" s="476" t="s">
        <v>242</v>
      </c>
      <c r="D13" s="389"/>
      <c r="E13" s="390"/>
      <c r="F13" s="360" t="s">
        <v>118</v>
      </c>
    </row>
    <row r="14" spans="1:6" s="152" customFormat="1" ht="20.100000000000001" customHeight="1" x14ac:dyDescent="0.2">
      <c r="A14" s="941"/>
      <c r="B14" s="388" t="s">
        <v>263</v>
      </c>
      <c r="C14" s="476" t="s">
        <v>264</v>
      </c>
      <c r="D14" s="389"/>
      <c r="E14" s="390"/>
      <c r="F14" s="360" t="s">
        <v>265</v>
      </c>
    </row>
    <row r="15" spans="1:6" s="152" customFormat="1" ht="20.100000000000001" customHeight="1" x14ac:dyDescent="0.2">
      <c r="A15" s="941"/>
      <c r="B15" s="388" t="s">
        <v>266</v>
      </c>
      <c r="C15" s="476" t="s">
        <v>335</v>
      </c>
      <c r="D15" s="389"/>
      <c r="E15" s="390"/>
      <c r="F15" s="360" t="s">
        <v>246</v>
      </c>
    </row>
    <row r="16" spans="1:6" s="152" customFormat="1" ht="20.100000000000001" customHeight="1" x14ac:dyDescent="0.2">
      <c r="A16" s="942"/>
      <c r="B16" s="185" t="s">
        <v>185</v>
      </c>
      <c r="C16" s="476" t="s">
        <v>221</v>
      </c>
      <c r="D16" s="389"/>
      <c r="E16" s="390"/>
      <c r="F16" s="360" t="s">
        <v>246</v>
      </c>
    </row>
    <row r="17" spans="1:6" s="152" customFormat="1" ht="20.100000000000001" customHeight="1" x14ac:dyDescent="0.2">
      <c r="A17" s="381" t="s">
        <v>342</v>
      </c>
      <c r="B17" s="185" t="s">
        <v>363</v>
      </c>
      <c r="C17" s="476" t="s">
        <v>364</v>
      </c>
      <c r="D17" s="389"/>
      <c r="E17" s="390"/>
      <c r="F17" s="360" t="s">
        <v>365</v>
      </c>
    </row>
  </sheetData>
  <sheetProtection algorithmName="SHA-512" hashValue="QpeKk+03E7z/Nx05mi45yULYyBh4j1MTEQGq93CffVm2i4nQ84DrNAznjDAxm/LbMvVx/m1I8eZDPiSkO9bcBA==" saltValue="kMJB0VxyNge/5I8CPy6sDg==" spinCount="100000" sheet="1" objects="1" scenarios="1"/>
  <mergeCells count="6">
    <mergeCell ref="A5:A11"/>
    <mergeCell ref="A12:A16"/>
    <mergeCell ref="C4:D4"/>
    <mergeCell ref="A1:F1"/>
    <mergeCell ref="B3:F3"/>
    <mergeCell ref="E4:F4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zoomScaleNormal="100" zoomScaleSheetLayoutView="73" workbookViewId="0">
      <selection sqref="A1:W1"/>
    </sheetView>
  </sheetViews>
  <sheetFormatPr defaultColWidth="9" defaultRowHeight="13.2" x14ac:dyDescent="0.2"/>
  <cols>
    <col min="1" max="1" width="8.33203125" style="172" customWidth="1"/>
    <col min="2" max="2" width="4.109375" style="172" customWidth="1"/>
    <col min="3" max="3" width="0.44140625" style="172" customWidth="1"/>
    <col min="4" max="4" width="6.109375" style="173" customWidth="1"/>
    <col min="5" max="5" width="0.44140625" style="172" customWidth="1"/>
    <col min="6" max="6" width="6.109375" style="173" customWidth="1"/>
    <col min="7" max="7" width="0.44140625" style="172" customWidth="1"/>
    <col min="8" max="8" width="7.6640625" style="173" customWidth="1"/>
    <col min="9" max="9" width="0.44140625" style="172" customWidth="1"/>
    <col min="10" max="10" width="6.109375" style="173" customWidth="1"/>
    <col min="11" max="11" width="0.44140625" style="172" customWidth="1"/>
    <col min="12" max="12" width="6.109375" style="173" customWidth="1"/>
    <col min="13" max="13" width="0.44140625" style="172" customWidth="1"/>
    <col min="14" max="14" width="4.6640625" style="173" customWidth="1"/>
    <col min="15" max="15" width="0.44140625" style="172" customWidth="1"/>
    <col min="16" max="16" width="6.6640625" style="173" customWidth="1"/>
    <col min="17" max="17" width="0.44140625" style="172" customWidth="1"/>
    <col min="18" max="18" width="5.109375" style="173" customWidth="1"/>
    <col min="19" max="19" width="0.44140625" style="172" customWidth="1"/>
    <col min="20" max="20" width="6.109375" style="173" customWidth="1"/>
    <col min="21" max="21" width="0.44140625" style="172" customWidth="1"/>
    <col min="22" max="22" width="6.109375" style="400" customWidth="1"/>
    <col min="23" max="23" width="0.44140625" style="399" customWidth="1"/>
    <col min="24" max="24" width="7.6640625" style="172" customWidth="1"/>
    <col min="25" max="25" width="0.44140625" style="172" customWidth="1"/>
    <col min="26" max="26" width="6.77734375" style="172" customWidth="1"/>
    <col min="27" max="27" width="0.44140625" style="172" customWidth="1"/>
    <col min="28" max="16384" width="9" style="172"/>
  </cols>
  <sheetData>
    <row r="1" spans="1:25" ht="23.1" customHeight="1" x14ac:dyDescent="0.2">
      <c r="A1" s="795" t="s">
        <v>423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  <c r="U1" s="795"/>
      <c r="V1" s="795"/>
      <c r="W1" s="795"/>
    </row>
    <row r="2" spans="1:25" ht="23.1" customHeight="1" x14ac:dyDescent="0.2">
      <c r="A2" s="452"/>
      <c r="B2" s="452"/>
      <c r="C2" s="452"/>
      <c r="D2" s="452"/>
      <c r="E2" s="452"/>
      <c r="F2" s="452"/>
      <c r="G2" s="452"/>
      <c r="H2" s="452"/>
      <c r="I2" s="452"/>
      <c r="J2" s="452"/>
      <c r="K2" s="452"/>
      <c r="L2" s="452"/>
      <c r="M2" s="452"/>
      <c r="N2" s="452"/>
      <c r="O2" s="452"/>
      <c r="P2" s="452"/>
      <c r="Q2" s="452"/>
      <c r="R2" s="452"/>
      <c r="S2" s="452"/>
      <c r="T2" s="452"/>
      <c r="U2" s="452"/>
      <c r="V2" s="452"/>
      <c r="W2" s="452"/>
    </row>
    <row r="3" spans="1:25" ht="23.1" customHeight="1" x14ac:dyDescent="0.2">
      <c r="A3" s="119" t="s">
        <v>447</v>
      </c>
      <c r="B3" s="119"/>
      <c r="C3" s="119"/>
    </row>
    <row r="4" spans="1:25" ht="13.5" customHeight="1" x14ac:dyDescent="0.2">
      <c r="A4" s="796" t="s">
        <v>77</v>
      </c>
      <c r="B4" s="796" t="s">
        <v>422</v>
      </c>
      <c r="C4" s="798"/>
      <c r="D4" s="798"/>
      <c r="E4" s="798"/>
      <c r="F4" s="798"/>
      <c r="G4" s="798"/>
      <c r="H4" s="798"/>
      <c r="I4" s="799"/>
      <c r="J4" s="796" t="s">
        <v>421</v>
      </c>
      <c r="K4" s="798"/>
      <c r="L4" s="798"/>
      <c r="M4" s="798"/>
      <c r="N4" s="798"/>
      <c r="O4" s="798"/>
      <c r="P4" s="798"/>
      <c r="Q4" s="799"/>
      <c r="T4" s="172"/>
      <c r="V4" s="172"/>
      <c r="W4" s="172"/>
      <c r="X4" s="402"/>
      <c r="Y4" s="420"/>
    </row>
    <row r="5" spans="1:25" ht="13.5" customHeight="1" x14ac:dyDescent="0.2">
      <c r="A5" s="797"/>
      <c r="B5" s="797"/>
      <c r="C5" s="800"/>
      <c r="D5" s="800"/>
      <c r="E5" s="800"/>
      <c r="F5" s="800"/>
      <c r="G5" s="800"/>
      <c r="H5" s="800"/>
      <c r="I5" s="801"/>
      <c r="J5" s="797"/>
      <c r="K5" s="800"/>
      <c r="L5" s="800"/>
      <c r="M5" s="800"/>
      <c r="N5" s="800"/>
      <c r="O5" s="800"/>
      <c r="P5" s="800"/>
      <c r="Q5" s="801"/>
      <c r="T5" s="172"/>
      <c r="V5" s="172"/>
      <c r="W5" s="172"/>
      <c r="X5" s="402"/>
      <c r="Y5" s="420"/>
    </row>
    <row r="6" spans="1:25" s="421" customFormat="1" ht="12" customHeight="1" x14ac:dyDescent="0.2">
      <c r="A6" s="423"/>
      <c r="B6" s="422"/>
      <c r="C6" s="409"/>
      <c r="D6" s="407"/>
      <c r="E6" s="407"/>
      <c r="F6" s="407"/>
      <c r="G6" s="407"/>
      <c r="H6" s="409" t="s">
        <v>416</v>
      </c>
      <c r="I6" s="408"/>
      <c r="J6" s="422"/>
      <c r="K6" s="409"/>
      <c r="L6" s="407"/>
      <c r="M6" s="407"/>
      <c r="N6" s="407"/>
      <c r="O6" s="407"/>
      <c r="P6" s="409" t="s">
        <v>420</v>
      </c>
      <c r="Q6" s="408"/>
      <c r="X6" s="409"/>
      <c r="Y6" s="407"/>
    </row>
    <row r="7" spans="1:25" ht="13.5" customHeight="1" x14ac:dyDescent="0.2">
      <c r="A7" s="416" t="s">
        <v>479</v>
      </c>
      <c r="B7" s="415"/>
      <c r="C7" s="419"/>
      <c r="D7" s="802">
        <v>1453</v>
      </c>
      <c r="E7" s="802"/>
      <c r="F7" s="802"/>
      <c r="G7" s="173"/>
      <c r="I7" s="168"/>
      <c r="J7" s="415"/>
      <c r="K7" s="418"/>
      <c r="L7" s="802">
        <v>1825</v>
      </c>
      <c r="M7" s="802"/>
      <c r="N7" s="802"/>
      <c r="O7" s="173"/>
      <c r="Q7" s="168"/>
      <c r="T7" s="172"/>
      <c r="V7" s="172"/>
      <c r="W7" s="172"/>
      <c r="X7" s="402"/>
      <c r="Y7" s="420"/>
    </row>
    <row r="8" spans="1:25" ht="13.5" customHeight="1" x14ac:dyDescent="0.2">
      <c r="A8" s="416" t="s">
        <v>279</v>
      </c>
      <c r="B8" s="415"/>
      <c r="C8" s="417"/>
      <c r="D8" s="782">
        <v>1499</v>
      </c>
      <c r="E8" s="782"/>
      <c r="F8" s="782"/>
      <c r="G8" s="173"/>
      <c r="I8" s="168"/>
      <c r="J8" s="415"/>
      <c r="K8" s="364"/>
      <c r="L8" s="782">
        <v>1852</v>
      </c>
      <c r="M8" s="782"/>
      <c r="N8" s="782"/>
      <c r="O8" s="173"/>
      <c r="Q8" s="168"/>
      <c r="T8" s="172"/>
      <c r="V8" s="172"/>
      <c r="W8" s="172"/>
    </row>
    <row r="9" spans="1:25" ht="13.5" customHeight="1" x14ac:dyDescent="0.2">
      <c r="A9" s="416" t="s">
        <v>352</v>
      </c>
      <c r="B9" s="415"/>
      <c r="C9" s="417"/>
      <c r="D9" s="782">
        <v>1528</v>
      </c>
      <c r="E9" s="782"/>
      <c r="F9" s="782"/>
      <c r="G9" s="173"/>
      <c r="I9" s="168"/>
      <c r="J9" s="415"/>
      <c r="K9" s="364"/>
      <c r="L9" s="782">
        <v>1879</v>
      </c>
      <c r="M9" s="782"/>
      <c r="N9" s="782"/>
      <c r="O9" s="173"/>
      <c r="Q9" s="168"/>
      <c r="T9" s="172"/>
      <c r="V9" s="172"/>
      <c r="W9" s="172"/>
    </row>
    <row r="10" spans="1:25" ht="13.5" customHeight="1" x14ac:dyDescent="0.2">
      <c r="A10" s="416" t="s">
        <v>411</v>
      </c>
      <c r="B10" s="415"/>
      <c r="C10" s="364"/>
      <c r="D10" s="782">
        <v>1553</v>
      </c>
      <c r="E10" s="782"/>
      <c r="F10" s="782"/>
      <c r="G10" s="173"/>
      <c r="H10" s="364"/>
      <c r="I10" s="168"/>
      <c r="J10" s="415"/>
      <c r="K10" s="364"/>
      <c r="L10" s="782">
        <v>1885</v>
      </c>
      <c r="M10" s="782"/>
      <c r="N10" s="782"/>
      <c r="O10" s="173"/>
      <c r="P10" s="364"/>
      <c r="Q10" s="168"/>
      <c r="T10" s="172"/>
      <c r="V10" s="172"/>
      <c r="W10" s="172"/>
    </row>
    <row r="11" spans="1:25" ht="13.5" customHeight="1" x14ac:dyDescent="0.2">
      <c r="A11" s="416" t="s">
        <v>450</v>
      </c>
      <c r="B11" s="415"/>
      <c r="C11" s="364"/>
      <c r="D11" s="782">
        <v>1609</v>
      </c>
      <c r="E11" s="782"/>
      <c r="F11" s="782"/>
      <c r="G11" s="173"/>
      <c r="H11" s="364"/>
      <c r="I11" s="168"/>
      <c r="J11" s="415"/>
      <c r="K11" s="364"/>
      <c r="L11" s="782">
        <v>1944</v>
      </c>
      <c r="M11" s="782"/>
      <c r="N11" s="782"/>
      <c r="O11" s="173"/>
      <c r="P11" s="364"/>
      <c r="Q11" s="168"/>
      <c r="T11" s="172"/>
      <c r="V11" s="172"/>
      <c r="W11" s="172"/>
    </row>
    <row r="12" spans="1:25" ht="13.5" customHeight="1" x14ac:dyDescent="0.2">
      <c r="A12" s="416" t="s">
        <v>480</v>
      </c>
      <c r="B12" s="667"/>
      <c r="C12" s="670"/>
      <c r="D12" s="782">
        <v>1661</v>
      </c>
      <c r="E12" s="782"/>
      <c r="F12" s="782"/>
      <c r="G12" s="669"/>
      <c r="H12" s="670"/>
      <c r="I12" s="668"/>
      <c r="J12" s="667"/>
      <c r="K12" s="670"/>
      <c r="L12" s="782">
        <v>1978</v>
      </c>
      <c r="M12" s="782"/>
      <c r="N12" s="782"/>
      <c r="O12" s="669"/>
      <c r="P12" s="670"/>
      <c r="Q12" s="668"/>
      <c r="T12" s="172"/>
      <c r="V12" s="172"/>
      <c r="W12" s="172"/>
    </row>
    <row r="13" spans="1:25" ht="9.9" customHeight="1" x14ac:dyDescent="0.2">
      <c r="A13" s="410"/>
      <c r="B13" s="414"/>
      <c r="C13" s="98"/>
      <c r="D13" s="413"/>
      <c r="E13" s="413"/>
      <c r="F13" s="413"/>
      <c r="G13" s="413"/>
      <c r="H13" s="98"/>
      <c r="I13" s="174"/>
      <c r="J13" s="414"/>
      <c r="K13" s="98"/>
      <c r="L13" s="413"/>
      <c r="M13" s="413"/>
      <c r="N13" s="413"/>
      <c r="O13" s="413"/>
      <c r="P13" s="98"/>
      <c r="Q13" s="174"/>
      <c r="T13" s="172"/>
      <c r="V13" s="172"/>
      <c r="W13" s="172"/>
    </row>
    <row r="14" spans="1:25" s="173" customFormat="1" ht="13.5" customHeight="1" x14ac:dyDescent="0.2">
      <c r="A14" s="403" t="s">
        <v>259</v>
      </c>
      <c r="B14" s="403"/>
      <c r="C14" s="403"/>
      <c r="D14" s="403"/>
      <c r="E14" s="403"/>
      <c r="F14" s="403"/>
      <c r="G14" s="403"/>
      <c r="H14" s="403"/>
      <c r="I14" s="403"/>
      <c r="J14" s="403"/>
      <c r="K14" s="403"/>
      <c r="L14" s="403"/>
      <c r="M14" s="402"/>
      <c r="N14" s="402"/>
      <c r="O14" s="402"/>
      <c r="P14" s="402"/>
      <c r="Q14" s="402"/>
      <c r="R14" s="402"/>
      <c r="S14" s="402"/>
      <c r="T14" s="402"/>
      <c r="U14" s="402"/>
    </row>
    <row r="15" spans="1:25" s="173" customFormat="1" ht="9.9" customHeight="1" x14ac:dyDescent="0.2">
      <c r="A15" s="401"/>
      <c r="B15" s="401"/>
      <c r="C15" s="401"/>
      <c r="D15" s="402"/>
      <c r="E15" s="402"/>
      <c r="F15" s="402"/>
      <c r="G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</row>
    <row r="16" spans="1:25" s="173" customFormat="1" ht="9.9" customHeight="1" x14ac:dyDescent="0.2">
      <c r="A16" s="401"/>
      <c r="B16" s="401"/>
      <c r="C16" s="401"/>
      <c r="D16" s="402"/>
      <c r="E16" s="402"/>
      <c r="F16" s="402"/>
      <c r="G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</row>
    <row r="17" spans="1:25" s="173" customFormat="1" ht="9.9" customHeight="1" x14ac:dyDescent="0.2">
      <c r="A17" s="401"/>
      <c r="B17" s="401"/>
      <c r="C17" s="401"/>
      <c r="D17" s="402"/>
      <c r="E17" s="402"/>
      <c r="F17" s="402"/>
      <c r="G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</row>
    <row r="18" spans="1:25" s="257" customFormat="1" ht="24.9" customHeight="1" x14ac:dyDescent="0.2">
      <c r="A18" s="601" t="s">
        <v>439</v>
      </c>
      <c r="B18" s="601"/>
      <c r="C18" s="601"/>
      <c r="D18" s="601"/>
      <c r="E18" s="601"/>
      <c r="F18" s="601"/>
      <c r="G18" s="601"/>
      <c r="H18" s="601"/>
      <c r="I18" s="601"/>
      <c r="J18" s="601"/>
      <c r="K18" s="601"/>
      <c r="L18" s="601"/>
      <c r="M18" s="601"/>
      <c r="N18" s="601"/>
      <c r="O18" s="601"/>
      <c r="P18" s="601"/>
      <c r="Q18" s="601"/>
      <c r="R18" s="601"/>
      <c r="S18" s="601"/>
      <c r="T18" s="601"/>
      <c r="U18" s="601"/>
      <c r="V18" s="601"/>
      <c r="W18" s="601"/>
      <c r="X18" s="601"/>
      <c r="Y18" s="601"/>
    </row>
    <row r="19" spans="1:25" s="257" customFormat="1" ht="13.5" customHeight="1" x14ac:dyDescent="0.2">
      <c r="A19" s="779" t="s">
        <v>77</v>
      </c>
      <c r="B19" s="783" t="s">
        <v>15</v>
      </c>
      <c r="C19" s="784"/>
      <c r="D19" s="784"/>
      <c r="E19" s="785"/>
      <c r="F19" s="761" t="s">
        <v>16</v>
      </c>
      <c r="G19" s="761"/>
      <c r="H19" s="761"/>
      <c r="I19" s="762"/>
      <c r="J19" s="760" t="s">
        <v>17</v>
      </c>
      <c r="K19" s="761"/>
      <c r="L19" s="761"/>
      <c r="M19" s="762"/>
      <c r="N19" s="760" t="s">
        <v>18</v>
      </c>
      <c r="O19" s="761"/>
      <c r="P19" s="761"/>
      <c r="Q19" s="762"/>
      <c r="R19" s="760" t="s">
        <v>19</v>
      </c>
      <c r="S19" s="761"/>
      <c r="T19" s="761"/>
      <c r="U19" s="762"/>
      <c r="V19" s="789" t="s">
        <v>20</v>
      </c>
      <c r="W19" s="790"/>
      <c r="X19" s="790"/>
      <c r="Y19" s="791"/>
    </row>
    <row r="20" spans="1:25" s="257" customFormat="1" ht="13.5" customHeight="1" x14ac:dyDescent="0.2">
      <c r="A20" s="780"/>
      <c r="B20" s="786"/>
      <c r="C20" s="787"/>
      <c r="D20" s="787"/>
      <c r="E20" s="788"/>
      <c r="F20" s="792" t="s">
        <v>164</v>
      </c>
      <c r="G20" s="770"/>
      <c r="H20" s="769" t="s">
        <v>165</v>
      </c>
      <c r="I20" s="770"/>
      <c r="J20" s="769" t="s">
        <v>164</v>
      </c>
      <c r="K20" s="770"/>
      <c r="L20" s="769" t="s">
        <v>165</v>
      </c>
      <c r="M20" s="770"/>
      <c r="N20" s="769" t="s">
        <v>164</v>
      </c>
      <c r="O20" s="770"/>
      <c r="P20" s="769" t="s">
        <v>165</v>
      </c>
      <c r="Q20" s="770"/>
      <c r="R20" s="769" t="s">
        <v>164</v>
      </c>
      <c r="S20" s="770"/>
      <c r="T20" s="769" t="s">
        <v>165</v>
      </c>
      <c r="U20" s="770"/>
      <c r="V20" s="793" t="s">
        <v>164</v>
      </c>
      <c r="W20" s="794"/>
      <c r="X20" s="793" t="s">
        <v>165</v>
      </c>
      <c r="Y20" s="794"/>
    </row>
    <row r="21" spans="1:25" s="611" customFormat="1" ht="12" customHeight="1" x14ac:dyDescent="0.2">
      <c r="A21" s="602"/>
      <c r="B21" s="603"/>
      <c r="C21" s="604"/>
      <c r="D21" s="605" t="s">
        <v>419</v>
      </c>
      <c r="E21" s="606"/>
      <c r="F21" s="607" t="s">
        <v>416</v>
      </c>
      <c r="G21" s="608"/>
      <c r="H21" s="607" t="s">
        <v>415</v>
      </c>
      <c r="I21" s="608"/>
      <c r="J21" s="607" t="s">
        <v>416</v>
      </c>
      <c r="K21" s="608"/>
      <c r="L21" s="607" t="s">
        <v>415</v>
      </c>
      <c r="M21" s="608"/>
      <c r="N21" s="607" t="s">
        <v>416</v>
      </c>
      <c r="O21" s="608"/>
      <c r="P21" s="607" t="s">
        <v>415</v>
      </c>
      <c r="Q21" s="608"/>
      <c r="R21" s="607" t="s">
        <v>416</v>
      </c>
      <c r="S21" s="608"/>
      <c r="T21" s="607" t="s">
        <v>415</v>
      </c>
      <c r="U21" s="609"/>
      <c r="V21" s="607" t="s">
        <v>416</v>
      </c>
      <c r="W21" s="608"/>
      <c r="X21" s="607" t="s">
        <v>415</v>
      </c>
      <c r="Y21" s="610"/>
    </row>
    <row r="22" spans="1:25" s="257" customFormat="1" ht="15" customHeight="1" x14ac:dyDescent="0.2">
      <c r="A22" s="613" t="s">
        <v>479</v>
      </c>
      <c r="B22" s="772">
        <v>3426281</v>
      </c>
      <c r="C22" s="773"/>
      <c r="D22" s="773"/>
      <c r="E22" s="612"/>
      <c r="F22" s="405">
        <v>1239</v>
      </c>
      <c r="G22" s="406"/>
      <c r="H22" s="659">
        <v>1030987</v>
      </c>
      <c r="I22" s="406"/>
      <c r="J22" s="405">
        <v>1273</v>
      </c>
      <c r="K22" s="406"/>
      <c r="L22" s="659">
        <v>562887</v>
      </c>
      <c r="M22" s="406"/>
      <c r="N22" s="405">
        <v>60</v>
      </c>
      <c r="O22" s="406"/>
      <c r="P22" s="405">
        <v>10513</v>
      </c>
      <c r="Q22" s="406"/>
      <c r="R22" s="404">
        <v>328</v>
      </c>
      <c r="S22" s="406"/>
      <c r="T22" s="659">
        <v>116358</v>
      </c>
      <c r="U22" s="412"/>
      <c r="V22" s="404">
        <v>1269</v>
      </c>
      <c r="W22" s="406"/>
      <c r="X22" s="659">
        <v>1662458</v>
      </c>
      <c r="Y22" s="406"/>
    </row>
    <row r="23" spans="1:25" s="257" customFormat="1" ht="15" customHeight="1" x14ac:dyDescent="0.2">
      <c r="A23" s="613" t="s">
        <v>279</v>
      </c>
      <c r="B23" s="772">
        <v>3423371</v>
      </c>
      <c r="C23" s="773"/>
      <c r="D23" s="773"/>
      <c r="E23" s="612"/>
      <c r="F23" s="614">
        <v>1306</v>
      </c>
      <c r="G23" s="615"/>
      <c r="H23" s="659">
        <v>1034714</v>
      </c>
      <c r="I23" s="615"/>
      <c r="J23" s="614">
        <v>1326</v>
      </c>
      <c r="K23" s="615"/>
      <c r="L23" s="659">
        <v>579084</v>
      </c>
      <c r="M23" s="615"/>
      <c r="N23" s="614">
        <v>57</v>
      </c>
      <c r="O23" s="615"/>
      <c r="P23" s="614">
        <v>8285</v>
      </c>
      <c r="Q23" s="615"/>
      <c r="R23" s="616">
        <v>346</v>
      </c>
      <c r="S23" s="615"/>
      <c r="T23" s="659">
        <v>106729</v>
      </c>
      <c r="U23" s="617"/>
      <c r="V23" s="618">
        <v>1305</v>
      </c>
      <c r="W23" s="619"/>
      <c r="X23" s="659">
        <v>1655313</v>
      </c>
      <c r="Y23" s="406"/>
    </row>
    <row r="24" spans="1:25" s="257" customFormat="1" ht="15" customHeight="1" x14ac:dyDescent="0.2">
      <c r="A24" s="613" t="s">
        <v>352</v>
      </c>
      <c r="B24" s="772">
        <v>3460620</v>
      </c>
      <c r="C24" s="773"/>
      <c r="D24" s="773"/>
      <c r="E24" s="612"/>
      <c r="F24" s="614">
        <v>1363</v>
      </c>
      <c r="G24" s="615"/>
      <c r="H24" s="659">
        <v>1034109</v>
      </c>
      <c r="I24" s="615"/>
      <c r="J24" s="614">
        <v>1352</v>
      </c>
      <c r="K24" s="615"/>
      <c r="L24" s="659">
        <v>587542</v>
      </c>
      <c r="M24" s="615"/>
      <c r="N24" s="614">
        <v>52</v>
      </c>
      <c r="O24" s="615"/>
      <c r="P24" s="614">
        <v>8652</v>
      </c>
      <c r="Q24" s="615"/>
      <c r="R24" s="616">
        <v>367</v>
      </c>
      <c r="S24" s="615"/>
      <c r="T24" s="659">
        <v>107291</v>
      </c>
      <c r="U24" s="617"/>
      <c r="V24" s="618">
        <v>1358</v>
      </c>
      <c r="W24" s="619"/>
      <c r="X24" s="659">
        <v>1681394</v>
      </c>
      <c r="Y24" s="619"/>
    </row>
    <row r="25" spans="1:25" s="257" customFormat="1" ht="15" customHeight="1" x14ac:dyDescent="0.2">
      <c r="A25" s="613" t="s">
        <v>411</v>
      </c>
      <c r="B25" s="758">
        <v>3497084</v>
      </c>
      <c r="C25" s="771"/>
      <c r="D25" s="771"/>
      <c r="E25" s="612"/>
      <c r="F25" s="614">
        <v>1391</v>
      </c>
      <c r="G25" s="615"/>
      <c r="H25" s="614">
        <v>1019102</v>
      </c>
      <c r="I25" s="615"/>
      <c r="J25" s="614">
        <v>1384</v>
      </c>
      <c r="K25" s="615"/>
      <c r="L25" s="659">
        <v>590270</v>
      </c>
      <c r="M25" s="615"/>
      <c r="N25" s="614">
        <v>53</v>
      </c>
      <c r="O25" s="615"/>
      <c r="P25" s="614">
        <v>7472</v>
      </c>
      <c r="Q25" s="615"/>
      <c r="R25" s="616">
        <v>393</v>
      </c>
      <c r="S25" s="615"/>
      <c r="T25" s="659">
        <v>121579</v>
      </c>
      <c r="U25" s="617"/>
      <c r="V25" s="618">
        <v>1378</v>
      </c>
      <c r="W25" s="619"/>
      <c r="X25" s="620">
        <v>1713729</v>
      </c>
      <c r="Y25" s="619"/>
    </row>
    <row r="26" spans="1:25" s="257" customFormat="1" ht="15" customHeight="1" x14ac:dyDescent="0.2">
      <c r="A26" s="613" t="s">
        <v>450</v>
      </c>
      <c r="B26" s="758">
        <v>3436825</v>
      </c>
      <c r="C26" s="759"/>
      <c r="D26" s="759"/>
      <c r="E26" s="612"/>
      <c r="F26" s="614">
        <v>1433</v>
      </c>
      <c r="G26" s="615"/>
      <c r="H26" s="614">
        <v>1023308</v>
      </c>
      <c r="I26" s="615"/>
      <c r="J26" s="614">
        <v>1427</v>
      </c>
      <c r="K26" s="615"/>
      <c r="L26" s="659">
        <v>601706</v>
      </c>
      <c r="M26" s="615"/>
      <c r="N26" s="614">
        <v>51</v>
      </c>
      <c r="O26" s="615"/>
      <c r="P26" s="614">
        <v>7779</v>
      </c>
      <c r="Q26" s="615"/>
      <c r="R26" s="616">
        <v>393</v>
      </c>
      <c r="S26" s="615"/>
      <c r="T26" s="659">
        <v>118585</v>
      </c>
      <c r="U26" s="617"/>
      <c r="V26" s="618">
        <v>1411</v>
      </c>
      <c r="W26" s="619"/>
      <c r="X26" s="620">
        <v>1638514</v>
      </c>
      <c r="Y26" s="619"/>
    </row>
    <row r="27" spans="1:25" s="257" customFormat="1" ht="15" customHeight="1" x14ac:dyDescent="0.2">
      <c r="A27" s="613" t="s">
        <v>481</v>
      </c>
      <c r="B27" s="758">
        <v>3676325</v>
      </c>
      <c r="C27" s="759"/>
      <c r="D27" s="759"/>
      <c r="E27" s="671"/>
      <c r="F27" s="614">
        <v>1476</v>
      </c>
      <c r="G27" s="615"/>
      <c r="H27" s="614">
        <v>1059730</v>
      </c>
      <c r="I27" s="615"/>
      <c r="J27" s="614">
        <v>1477</v>
      </c>
      <c r="K27" s="615"/>
      <c r="L27" s="674">
        <v>622697</v>
      </c>
      <c r="M27" s="615"/>
      <c r="N27" s="614">
        <v>48</v>
      </c>
      <c r="O27" s="615"/>
      <c r="P27" s="614">
        <v>7100</v>
      </c>
      <c r="Q27" s="615"/>
      <c r="R27" s="616">
        <v>387</v>
      </c>
      <c r="S27" s="615"/>
      <c r="T27" s="674">
        <v>115403</v>
      </c>
      <c r="U27" s="617"/>
      <c r="V27" s="618">
        <v>1446</v>
      </c>
      <c r="W27" s="619"/>
      <c r="X27" s="620">
        <v>1822167</v>
      </c>
      <c r="Y27" s="619"/>
    </row>
    <row r="28" spans="1:25" s="257" customFormat="1" ht="9.9" customHeight="1" x14ac:dyDescent="0.2">
      <c r="A28" s="621"/>
      <c r="B28" s="622"/>
      <c r="C28" s="623"/>
      <c r="D28" s="624"/>
      <c r="E28" s="625"/>
      <c r="F28" s="626"/>
      <c r="G28" s="627"/>
      <c r="H28" s="626"/>
      <c r="I28" s="627"/>
      <c r="J28" s="626"/>
      <c r="K28" s="627"/>
      <c r="L28" s="626"/>
      <c r="M28" s="627"/>
      <c r="N28" s="626"/>
      <c r="O28" s="627"/>
      <c r="P28" s="626"/>
      <c r="Q28" s="627"/>
      <c r="R28" s="628"/>
      <c r="S28" s="627"/>
      <c r="T28" s="626"/>
      <c r="U28" s="627"/>
      <c r="V28" s="629"/>
      <c r="W28" s="630"/>
      <c r="X28" s="631"/>
      <c r="Y28" s="630"/>
    </row>
    <row r="29" spans="1:25" s="257" customFormat="1" ht="13.5" customHeight="1" x14ac:dyDescent="0.2">
      <c r="A29" s="779" t="s">
        <v>77</v>
      </c>
      <c r="B29" s="740" t="s">
        <v>21</v>
      </c>
      <c r="C29" s="741"/>
      <c r="D29" s="741"/>
      <c r="E29" s="742"/>
      <c r="F29" s="740" t="s">
        <v>22</v>
      </c>
      <c r="G29" s="741"/>
      <c r="H29" s="741"/>
      <c r="I29" s="742"/>
      <c r="J29" s="767" t="s">
        <v>192</v>
      </c>
      <c r="K29" s="768"/>
      <c r="L29" s="768"/>
      <c r="M29" s="781"/>
      <c r="N29" s="767" t="s">
        <v>193</v>
      </c>
      <c r="O29" s="768"/>
      <c r="P29" s="768"/>
      <c r="Q29" s="781"/>
      <c r="R29" s="767" t="s">
        <v>270</v>
      </c>
      <c r="S29" s="768"/>
      <c r="T29" s="768"/>
      <c r="U29" s="768"/>
      <c r="V29" s="774" t="s">
        <v>418</v>
      </c>
      <c r="W29" s="775"/>
      <c r="X29" s="774" t="s">
        <v>417</v>
      </c>
      <c r="Y29" s="775"/>
    </row>
    <row r="30" spans="1:25" s="257" customFormat="1" ht="13.5" customHeight="1" x14ac:dyDescent="0.2">
      <c r="A30" s="780"/>
      <c r="B30" s="765" t="s">
        <v>164</v>
      </c>
      <c r="C30" s="778"/>
      <c r="D30" s="765" t="s">
        <v>165</v>
      </c>
      <c r="E30" s="778"/>
      <c r="F30" s="765" t="s">
        <v>164</v>
      </c>
      <c r="G30" s="778"/>
      <c r="H30" s="765" t="s">
        <v>165</v>
      </c>
      <c r="I30" s="778"/>
      <c r="J30" s="765" t="s">
        <v>164</v>
      </c>
      <c r="K30" s="778"/>
      <c r="L30" s="763" t="s">
        <v>165</v>
      </c>
      <c r="M30" s="764"/>
      <c r="N30" s="763" t="s">
        <v>164</v>
      </c>
      <c r="O30" s="764"/>
      <c r="P30" s="763" t="s">
        <v>165</v>
      </c>
      <c r="Q30" s="764"/>
      <c r="R30" s="763" t="s">
        <v>164</v>
      </c>
      <c r="S30" s="764"/>
      <c r="T30" s="765" t="s">
        <v>165</v>
      </c>
      <c r="U30" s="766"/>
      <c r="V30" s="776"/>
      <c r="W30" s="777"/>
      <c r="X30" s="776"/>
      <c r="Y30" s="777"/>
    </row>
    <row r="31" spans="1:25" s="611" customFormat="1" ht="12" customHeight="1" x14ac:dyDescent="0.2">
      <c r="A31" s="602"/>
      <c r="B31" s="607" t="s">
        <v>416</v>
      </c>
      <c r="C31" s="608"/>
      <c r="D31" s="607" t="s">
        <v>415</v>
      </c>
      <c r="E31" s="610"/>
      <c r="F31" s="607" t="s">
        <v>416</v>
      </c>
      <c r="G31" s="608"/>
      <c r="H31" s="607" t="s">
        <v>415</v>
      </c>
      <c r="I31" s="610"/>
      <c r="J31" s="607" t="s">
        <v>416</v>
      </c>
      <c r="K31" s="608"/>
      <c r="L31" s="607" t="s">
        <v>415</v>
      </c>
      <c r="M31" s="608"/>
      <c r="N31" s="607" t="s">
        <v>416</v>
      </c>
      <c r="O31" s="608"/>
      <c r="P31" s="632" t="s">
        <v>415</v>
      </c>
      <c r="Q31" s="609"/>
      <c r="R31" s="607" t="s">
        <v>416</v>
      </c>
      <c r="S31" s="608"/>
      <c r="T31" s="607" t="s">
        <v>415</v>
      </c>
      <c r="U31" s="633"/>
      <c r="V31" s="634" t="s">
        <v>415</v>
      </c>
      <c r="W31" s="635"/>
      <c r="X31" s="634" t="s">
        <v>415</v>
      </c>
      <c r="Y31" s="635"/>
    </row>
    <row r="32" spans="1:25" s="257" customFormat="1" ht="15" customHeight="1" x14ac:dyDescent="0.2">
      <c r="A32" s="613" t="s">
        <v>479</v>
      </c>
      <c r="B32" s="404">
        <v>30</v>
      </c>
      <c r="C32" s="406"/>
      <c r="D32" s="405">
        <v>6220</v>
      </c>
      <c r="E32" s="406"/>
      <c r="F32" s="405">
        <v>66</v>
      </c>
      <c r="G32" s="406"/>
      <c r="H32" s="405">
        <v>12763</v>
      </c>
      <c r="I32" s="406"/>
      <c r="J32" s="639">
        <v>0</v>
      </c>
      <c r="K32" s="406"/>
      <c r="L32" s="639">
        <v>0</v>
      </c>
      <c r="M32" s="406"/>
      <c r="N32" s="639">
        <v>6</v>
      </c>
      <c r="O32" s="406"/>
      <c r="P32" s="639">
        <v>409</v>
      </c>
      <c r="Q32" s="636"/>
      <c r="R32" s="404">
        <v>5</v>
      </c>
      <c r="S32" s="406"/>
      <c r="T32" s="405">
        <v>800</v>
      </c>
      <c r="U32" s="637"/>
      <c r="V32" s="404">
        <v>22886</v>
      </c>
      <c r="W32" s="638"/>
      <c r="X32" s="404" t="s">
        <v>194</v>
      </c>
      <c r="Y32" s="638"/>
    </row>
    <row r="33" spans="1:25" s="257" customFormat="1" ht="15" customHeight="1" x14ac:dyDescent="0.2">
      <c r="A33" s="613" t="s">
        <v>279</v>
      </c>
      <c r="B33" s="618">
        <v>34</v>
      </c>
      <c r="C33" s="619"/>
      <c r="D33" s="620">
        <v>5834</v>
      </c>
      <c r="E33" s="619"/>
      <c r="F33" s="620">
        <v>52</v>
      </c>
      <c r="G33" s="619"/>
      <c r="H33" s="620">
        <v>9021</v>
      </c>
      <c r="I33" s="619"/>
      <c r="J33" s="620">
        <v>1</v>
      </c>
      <c r="K33" s="619"/>
      <c r="L33" s="620">
        <v>52</v>
      </c>
      <c r="M33" s="619"/>
      <c r="N33" s="620">
        <v>9</v>
      </c>
      <c r="O33" s="619"/>
      <c r="P33" s="620">
        <v>505</v>
      </c>
      <c r="Q33" s="636"/>
      <c r="R33" s="618">
        <v>5</v>
      </c>
      <c r="S33" s="619"/>
      <c r="T33" s="620">
        <v>700</v>
      </c>
      <c r="U33" s="637"/>
      <c r="V33" s="618">
        <v>23134</v>
      </c>
      <c r="W33" s="638"/>
      <c r="X33" s="404" t="s">
        <v>194</v>
      </c>
      <c r="Y33" s="638"/>
    </row>
    <row r="34" spans="1:25" s="257" customFormat="1" ht="15" customHeight="1" x14ac:dyDescent="0.2">
      <c r="A34" s="613" t="s">
        <v>352</v>
      </c>
      <c r="B34" s="618">
        <v>33</v>
      </c>
      <c r="C34" s="619"/>
      <c r="D34" s="620">
        <v>5247</v>
      </c>
      <c r="E34" s="619"/>
      <c r="F34" s="620">
        <v>60</v>
      </c>
      <c r="G34" s="619"/>
      <c r="H34" s="620">
        <v>11457</v>
      </c>
      <c r="I34" s="619"/>
      <c r="J34" s="620">
        <v>0</v>
      </c>
      <c r="K34" s="619"/>
      <c r="L34" s="620">
        <v>0</v>
      </c>
      <c r="M34" s="619"/>
      <c r="N34" s="620">
        <v>13</v>
      </c>
      <c r="O34" s="619"/>
      <c r="P34" s="620">
        <v>750</v>
      </c>
      <c r="Q34" s="637"/>
      <c r="R34" s="618">
        <v>5</v>
      </c>
      <c r="S34" s="619"/>
      <c r="T34" s="620">
        <v>900</v>
      </c>
      <c r="U34" s="637"/>
      <c r="V34" s="618">
        <v>23278</v>
      </c>
      <c r="W34" s="638"/>
      <c r="X34" s="404">
        <v>0</v>
      </c>
      <c r="Y34" s="638"/>
    </row>
    <row r="35" spans="1:25" s="257" customFormat="1" ht="15" customHeight="1" x14ac:dyDescent="0.2">
      <c r="A35" s="613" t="s">
        <v>411</v>
      </c>
      <c r="B35" s="618">
        <v>35</v>
      </c>
      <c r="C35" s="619"/>
      <c r="D35" s="620">
        <v>5107</v>
      </c>
      <c r="E35" s="619"/>
      <c r="F35" s="620">
        <v>26</v>
      </c>
      <c r="G35" s="619"/>
      <c r="H35" s="620">
        <v>14104</v>
      </c>
      <c r="I35" s="619"/>
      <c r="J35" s="620">
        <v>0</v>
      </c>
      <c r="K35" s="619"/>
      <c r="L35" s="620">
        <v>0</v>
      </c>
      <c r="M35" s="619"/>
      <c r="N35" s="620">
        <v>16</v>
      </c>
      <c r="O35" s="619"/>
      <c r="P35" s="620">
        <v>638</v>
      </c>
      <c r="Q35" s="637"/>
      <c r="R35" s="618">
        <v>4</v>
      </c>
      <c r="S35" s="619"/>
      <c r="T35" s="620">
        <v>600</v>
      </c>
      <c r="U35" s="637"/>
      <c r="V35" s="618">
        <v>23900</v>
      </c>
      <c r="W35" s="638"/>
      <c r="X35" s="404">
        <v>583</v>
      </c>
      <c r="Y35" s="638"/>
    </row>
    <row r="36" spans="1:25" s="257" customFormat="1" ht="15" customHeight="1" x14ac:dyDescent="0.2">
      <c r="A36" s="613" t="s">
        <v>450</v>
      </c>
      <c r="B36" s="618">
        <v>36</v>
      </c>
      <c r="C36" s="640"/>
      <c r="D36" s="620">
        <v>6189</v>
      </c>
      <c r="E36" s="619"/>
      <c r="F36" s="620">
        <v>19</v>
      </c>
      <c r="G36" s="619"/>
      <c r="H36" s="620">
        <v>15352</v>
      </c>
      <c r="I36" s="619"/>
      <c r="J36" s="620">
        <v>1</v>
      </c>
      <c r="K36" s="619"/>
      <c r="L36" s="620">
        <v>82</v>
      </c>
      <c r="M36" s="619"/>
      <c r="N36" s="620">
        <v>17</v>
      </c>
      <c r="O36" s="619"/>
      <c r="P36" s="620">
        <v>598</v>
      </c>
      <c r="Q36" s="620"/>
      <c r="R36" s="618">
        <v>1</v>
      </c>
      <c r="S36" s="619"/>
      <c r="T36" s="620">
        <v>100</v>
      </c>
      <c r="U36" s="620"/>
      <c r="V36" s="618">
        <v>23400</v>
      </c>
      <c r="W36" s="638"/>
      <c r="X36" s="618">
        <v>1212</v>
      </c>
      <c r="Y36" s="641"/>
    </row>
    <row r="37" spans="1:25" s="257" customFormat="1" ht="15" customHeight="1" x14ac:dyDescent="0.2">
      <c r="A37" s="613" t="s">
        <v>481</v>
      </c>
      <c r="B37" s="618">
        <v>34</v>
      </c>
      <c r="C37" s="640"/>
      <c r="D37" s="620">
        <v>5064</v>
      </c>
      <c r="E37" s="619"/>
      <c r="F37" s="620">
        <v>40</v>
      </c>
      <c r="G37" s="619"/>
      <c r="H37" s="620">
        <v>20613</v>
      </c>
      <c r="I37" s="619"/>
      <c r="J37" s="620">
        <v>0</v>
      </c>
      <c r="K37" s="619"/>
      <c r="L37" s="620">
        <v>0</v>
      </c>
      <c r="M37" s="619"/>
      <c r="N37" s="620">
        <v>11</v>
      </c>
      <c r="O37" s="619"/>
      <c r="P37" s="620">
        <v>455</v>
      </c>
      <c r="Q37" s="620"/>
      <c r="R37" s="618">
        <v>3</v>
      </c>
      <c r="S37" s="619"/>
      <c r="T37" s="620">
        <v>300</v>
      </c>
      <c r="U37" s="620"/>
      <c r="V37" s="618">
        <v>22332</v>
      </c>
      <c r="W37" s="672"/>
      <c r="X37" s="618">
        <v>464</v>
      </c>
      <c r="Y37" s="673"/>
    </row>
    <row r="38" spans="1:25" s="257" customFormat="1" ht="9.9" customHeight="1" x14ac:dyDescent="0.2">
      <c r="A38" s="642"/>
      <c r="B38" s="643"/>
      <c r="C38" s="644"/>
      <c r="D38" s="645"/>
      <c r="E38" s="646"/>
      <c r="F38" s="647"/>
      <c r="G38" s="646"/>
      <c r="H38" s="647"/>
      <c r="I38" s="648"/>
      <c r="J38" s="649"/>
      <c r="K38" s="648"/>
      <c r="L38" s="649"/>
      <c r="M38" s="650"/>
      <c r="N38" s="651"/>
      <c r="O38" s="650"/>
      <c r="P38" s="651"/>
      <c r="Q38" s="651"/>
      <c r="R38" s="652"/>
      <c r="S38" s="650"/>
      <c r="T38" s="649"/>
      <c r="U38" s="649"/>
      <c r="V38" s="652"/>
      <c r="W38" s="653"/>
      <c r="X38" s="652"/>
      <c r="Y38" s="653"/>
    </row>
    <row r="39" spans="1:25" s="257" customFormat="1" ht="13.5" customHeight="1" x14ac:dyDescent="0.2">
      <c r="A39" s="656" t="s">
        <v>515</v>
      </c>
      <c r="B39" s="654"/>
      <c r="C39" s="654"/>
      <c r="D39" s="654"/>
      <c r="E39" s="654"/>
      <c r="F39" s="654"/>
      <c r="G39" s="654"/>
      <c r="H39" s="654"/>
      <c r="I39" s="654"/>
      <c r="J39" s="654"/>
      <c r="K39" s="654"/>
      <c r="L39" s="654"/>
      <c r="M39" s="655"/>
      <c r="N39" s="655"/>
      <c r="O39" s="655"/>
      <c r="P39" s="655"/>
      <c r="Q39" s="655"/>
      <c r="R39" s="655"/>
      <c r="S39" s="655"/>
      <c r="T39" s="655"/>
      <c r="U39" s="655"/>
    </row>
    <row r="40" spans="1:25" s="257" customFormat="1" ht="13.5" customHeight="1" x14ac:dyDescent="0.2">
      <c r="A40" s="656"/>
      <c r="B40" s="656"/>
      <c r="C40" s="656"/>
      <c r="D40" s="656"/>
      <c r="E40" s="656"/>
      <c r="F40" s="656"/>
      <c r="G40" s="656"/>
      <c r="H40" s="656"/>
      <c r="I40" s="656"/>
      <c r="J40" s="656"/>
      <c r="K40" s="656"/>
      <c r="L40" s="656"/>
      <c r="M40" s="657"/>
      <c r="N40" s="657"/>
      <c r="O40" s="657"/>
      <c r="P40" s="657"/>
      <c r="Q40" s="657"/>
      <c r="R40" s="657"/>
      <c r="S40" s="657"/>
      <c r="T40" s="657"/>
      <c r="U40" s="657"/>
      <c r="V40" s="658"/>
      <c r="W40" s="658"/>
      <c r="X40" s="658"/>
      <c r="Y40" s="658"/>
    </row>
    <row r="41" spans="1:25" s="173" customFormat="1" ht="9.9" customHeight="1" x14ac:dyDescent="0.2">
      <c r="A41" s="401"/>
      <c r="B41" s="401"/>
      <c r="C41" s="401"/>
    </row>
    <row r="42" spans="1:25" s="173" customFormat="1" ht="9.9" customHeight="1" x14ac:dyDescent="0.2">
      <c r="A42" s="401"/>
      <c r="B42" s="401"/>
      <c r="C42" s="401"/>
    </row>
    <row r="43" spans="1:25" s="173" customFormat="1" ht="9.9" customHeight="1" x14ac:dyDescent="0.2">
      <c r="A43" s="401"/>
      <c r="B43" s="401"/>
      <c r="C43" s="401"/>
    </row>
    <row r="44" spans="1:25" s="173" customFormat="1" ht="9.9" customHeight="1" x14ac:dyDescent="0.2">
      <c r="A44" s="401"/>
      <c r="B44" s="401"/>
      <c r="C44" s="401"/>
    </row>
    <row r="45" spans="1:25" s="173" customFormat="1" ht="9.9" customHeight="1" x14ac:dyDescent="0.2">
      <c r="A45" s="401"/>
      <c r="B45" s="401"/>
      <c r="C45" s="401"/>
    </row>
    <row r="46" spans="1:25" ht="13.5" customHeight="1" x14ac:dyDescent="0.2"/>
    <row r="47" spans="1:25" ht="13.5" customHeight="1" x14ac:dyDescent="0.2"/>
    <row r="48" spans="1:25" ht="9.9" customHeight="1" x14ac:dyDescent="0.2"/>
    <row r="49" spans="4:26" ht="13.5" customHeight="1" x14ac:dyDescent="0.2"/>
    <row r="50" spans="4:26" ht="13.5" customHeight="1" x14ac:dyDescent="0.2"/>
    <row r="51" spans="4:26" ht="14.1" customHeight="1" x14ac:dyDescent="0.2">
      <c r="D51" s="172"/>
      <c r="F51" s="172"/>
      <c r="H51" s="172"/>
      <c r="J51" s="172"/>
      <c r="L51" s="172"/>
      <c r="M51" s="173"/>
      <c r="O51" s="173"/>
      <c r="Q51" s="173"/>
      <c r="S51" s="173"/>
      <c r="U51" s="173"/>
      <c r="W51" s="400"/>
      <c r="X51" s="173"/>
      <c r="Y51" s="173"/>
      <c r="Z51" s="173"/>
    </row>
    <row r="54" spans="4:26" ht="23.1" customHeight="1" x14ac:dyDescent="0.2"/>
    <row r="55" spans="4:26" ht="23.1" customHeight="1" x14ac:dyDescent="0.2"/>
  </sheetData>
  <sheetProtection algorithmName="SHA-512" hashValue="h6yDpBbVQsYyYDXbzwlO/B5dcAj8XtFsiWiAC3yNpn91WA7NCRJL0mRmP+Qw95V60LLiDWHmEgqxeDSOiz711A==" saltValue="poPl57yuOMsVbnqdzqhg1g==" spinCount="100000" sheet="1" objects="1" scenarios="1"/>
  <mergeCells count="57">
    <mergeCell ref="D8:F8"/>
    <mergeCell ref="L8:N8"/>
    <mergeCell ref="D9:F9"/>
    <mergeCell ref="L9:N9"/>
    <mergeCell ref="D10:F10"/>
    <mergeCell ref="L10:N10"/>
    <mergeCell ref="A1:W1"/>
    <mergeCell ref="A4:A5"/>
    <mergeCell ref="B4:I5"/>
    <mergeCell ref="J4:Q5"/>
    <mergeCell ref="D7:F7"/>
    <mergeCell ref="L7:N7"/>
    <mergeCell ref="V19:Y19"/>
    <mergeCell ref="F20:G20"/>
    <mergeCell ref="H20:I20"/>
    <mergeCell ref="J20:K20"/>
    <mergeCell ref="L20:M20"/>
    <mergeCell ref="N20:O20"/>
    <mergeCell ref="P20:Q20"/>
    <mergeCell ref="V20:W20"/>
    <mergeCell ref="R20:S20"/>
    <mergeCell ref="X20:Y20"/>
    <mergeCell ref="D11:F11"/>
    <mergeCell ref="L11:N11"/>
    <mergeCell ref="A19:A20"/>
    <mergeCell ref="B19:E20"/>
    <mergeCell ref="F19:I19"/>
    <mergeCell ref="J19:M19"/>
    <mergeCell ref="N19:Q19"/>
    <mergeCell ref="D12:F12"/>
    <mergeCell ref="L12:N12"/>
    <mergeCell ref="A29:A30"/>
    <mergeCell ref="B29:E29"/>
    <mergeCell ref="F29:I29"/>
    <mergeCell ref="J29:M29"/>
    <mergeCell ref="N29:Q29"/>
    <mergeCell ref="N30:O30"/>
    <mergeCell ref="P30:Q30"/>
    <mergeCell ref="V29:W30"/>
    <mergeCell ref="X29:Y30"/>
    <mergeCell ref="B30:C30"/>
    <mergeCell ref="D30:E30"/>
    <mergeCell ref="F30:G30"/>
    <mergeCell ref="H30:I30"/>
    <mergeCell ref="J30:K30"/>
    <mergeCell ref="L30:M30"/>
    <mergeCell ref="B26:D26"/>
    <mergeCell ref="R19:U19"/>
    <mergeCell ref="R30:S30"/>
    <mergeCell ref="T30:U30"/>
    <mergeCell ref="B27:D27"/>
    <mergeCell ref="R29:U29"/>
    <mergeCell ref="T20:U20"/>
    <mergeCell ref="B25:D25"/>
    <mergeCell ref="B22:D22"/>
    <mergeCell ref="B23:D23"/>
    <mergeCell ref="B24:D24"/>
  </mergeCells>
  <phoneticPr fontId="9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25" max="4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zoomScaleNormal="100" zoomScaleSheetLayoutView="100" workbookViewId="0">
      <selection sqref="A1:G1"/>
    </sheetView>
  </sheetViews>
  <sheetFormatPr defaultColWidth="9" defaultRowHeight="13.2" x14ac:dyDescent="0.2"/>
  <cols>
    <col min="1" max="1" width="21.6640625" style="81" customWidth="1"/>
    <col min="2" max="2" width="0.33203125" style="81" customWidth="1"/>
    <col min="3" max="3" width="24.109375" style="81" customWidth="1"/>
    <col min="4" max="4" width="0.33203125" style="81" customWidth="1"/>
    <col min="5" max="5" width="11.6640625" style="83" customWidth="1"/>
    <col min="6" max="6" width="0.88671875" style="81" customWidth="1"/>
    <col min="7" max="7" width="29.6640625" style="81" customWidth="1"/>
    <col min="8" max="16384" width="9" style="81"/>
  </cols>
  <sheetData>
    <row r="1" spans="1:7" s="152" customFormat="1" ht="23.1" customHeight="1" x14ac:dyDescent="0.2">
      <c r="A1" s="945" t="s">
        <v>392</v>
      </c>
      <c r="B1" s="945"/>
      <c r="C1" s="945"/>
      <c r="D1" s="945"/>
      <c r="E1" s="945"/>
      <c r="F1" s="945"/>
      <c r="G1" s="945"/>
    </row>
    <row r="2" spans="1:7" s="152" customFormat="1" ht="23.1" customHeight="1" x14ac:dyDescent="0.2">
      <c r="E2" s="153"/>
    </row>
    <row r="3" spans="1:7" s="152" customFormat="1" ht="23.1" customHeight="1" x14ac:dyDescent="0.2">
      <c r="A3" s="948" t="s">
        <v>497</v>
      </c>
      <c r="B3" s="949"/>
      <c r="C3" s="949"/>
      <c r="D3" s="949"/>
      <c r="E3" s="949"/>
      <c r="F3" s="949"/>
      <c r="G3" s="949"/>
    </row>
    <row r="4" spans="1:7" s="152" customFormat="1" ht="20.100000000000001" customHeight="1" x14ac:dyDescent="0.2">
      <c r="A4" s="383" t="s">
        <v>176</v>
      </c>
      <c r="B4" s="183"/>
      <c r="C4" s="183" t="s">
        <v>177</v>
      </c>
      <c r="D4" s="183"/>
      <c r="E4" s="950" t="s">
        <v>178</v>
      </c>
      <c r="F4" s="951"/>
      <c r="G4" s="533" t="s">
        <v>107</v>
      </c>
    </row>
    <row r="5" spans="1:7" s="152" customFormat="1" ht="20.100000000000001" customHeight="1" x14ac:dyDescent="0.2">
      <c r="A5" s="952" t="s">
        <v>358</v>
      </c>
      <c r="B5" s="68"/>
      <c r="C5" s="391" t="s">
        <v>115</v>
      </c>
      <c r="D5" s="68"/>
      <c r="E5" s="70" t="s">
        <v>222</v>
      </c>
      <c r="F5" s="71"/>
      <c r="G5" s="72" t="s">
        <v>223</v>
      </c>
    </row>
    <row r="6" spans="1:7" s="152" customFormat="1" ht="20.100000000000001" customHeight="1" x14ac:dyDescent="0.2">
      <c r="A6" s="953"/>
      <c r="B6" s="68"/>
      <c r="C6" s="391" t="s">
        <v>147</v>
      </c>
      <c r="D6" s="69"/>
      <c r="E6" s="70" t="s">
        <v>204</v>
      </c>
      <c r="F6" s="71"/>
      <c r="G6" s="72" t="s">
        <v>334</v>
      </c>
    </row>
    <row r="7" spans="1:7" s="152" customFormat="1" ht="30" customHeight="1" x14ac:dyDescent="0.2">
      <c r="A7" s="953"/>
      <c r="B7" s="68"/>
      <c r="C7" s="391" t="s">
        <v>355</v>
      </c>
      <c r="D7" s="69"/>
      <c r="E7" s="70" t="s">
        <v>205</v>
      </c>
      <c r="F7" s="71"/>
      <c r="G7" s="72" t="s">
        <v>224</v>
      </c>
    </row>
    <row r="8" spans="1:7" s="152" customFormat="1" ht="20.100000000000001" customHeight="1" x14ac:dyDescent="0.2">
      <c r="A8" s="953"/>
      <c r="B8" s="68"/>
      <c r="C8" s="391" t="s">
        <v>159</v>
      </c>
      <c r="D8" s="69"/>
      <c r="E8" s="70" t="s">
        <v>206</v>
      </c>
      <c r="F8" s="71"/>
      <c r="G8" s="73" t="s">
        <v>160</v>
      </c>
    </row>
    <row r="9" spans="1:7" s="152" customFormat="1" ht="30" customHeight="1" x14ac:dyDescent="0.2">
      <c r="A9" s="953"/>
      <c r="B9" s="68"/>
      <c r="C9" s="391" t="s">
        <v>366</v>
      </c>
      <c r="D9" s="69"/>
      <c r="E9" s="70" t="s">
        <v>207</v>
      </c>
      <c r="F9" s="71"/>
      <c r="G9" s="73" t="s">
        <v>161</v>
      </c>
    </row>
    <row r="10" spans="1:7" s="152" customFormat="1" ht="20.100000000000001" customHeight="1" x14ac:dyDescent="0.2">
      <c r="A10" s="953"/>
      <c r="B10" s="68"/>
      <c r="C10" s="391" t="s">
        <v>162</v>
      </c>
      <c r="D10" s="69"/>
      <c r="E10" s="70" t="s">
        <v>208</v>
      </c>
      <c r="F10" s="71"/>
      <c r="G10" s="73" t="s">
        <v>163</v>
      </c>
    </row>
    <row r="11" spans="1:7" s="152" customFormat="1" ht="30" customHeight="1" x14ac:dyDescent="0.2">
      <c r="A11" s="953"/>
      <c r="B11" s="68"/>
      <c r="C11" s="392" t="s">
        <v>368</v>
      </c>
      <c r="D11" s="349"/>
      <c r="E11" s="350" t="s">
        <v>209</v>
      </c>
      <c r="F11" s="351"/>
      <c r="G11" s="352" t="s">
        <v>166</v>
      </c>
    </row>
    <row r="12" spans="1:7" s="152" customFormat="1" ht="20.100000000000001" customHeight="1" x14ac:dyDescent="0.2">
      <c r="A12" s="953"/>
      <c r="B12" s="68"/>
      <c r="C12" s="392" t="s">
        <v>210</v>
      </c>
      <c r="D12" s="349"/>
      <c r="E12" s="350" t="s">
        <v>211</v>
      </c>
      <c r="F12" s="351"/>
      <c r="G12" s="352" t="s">
        <v>212</v>
      </c>
    </row>
    <row r="13" spans="1:7" s="152" customFormat="1" ht="30" customHeight="1" x14ac:dyDescent="0.2">
      <c r="A13" s="953"/>
      <c r="B13" s="67"/>
      <c r="C13" s="391" t="s">
        <v>244</v>
      </c>
      <c r="D13" s="349"/>
      <c r="E13" s="350" t="s">
        <v>225</v>
      </c>
      <c r="F13" s="351"/>
      <c r="G13" s="352" t="s">
        <v>226</v>
      </c>
    </row>
    <row r="14" spans="1:7" s="152" customFormat="1" ht="20.100000000000001" customHeight="1" x14ac:dyDescent="0.2">
      <c r="A14" s="953"/>
      <c r="B14" s="67"/>
      <c r="C14" s="392" t="s">
        <v>323</v>
      </c>
      <c r="D14" s="349"/>
      <c r="E14" s="350" t="s">
        <v>214</v>
      </c>
      <c r="F14" s="351"/>
      <c r="G14" s="352" t="s">
        <v>324</v>
      </c>
    </row>
    <row r="15" spans="1:7" s="152" customFormat="1" ht="20.100000000000001" customHeight="1" x14ac:dyDescent="0.2">
      <c r="A15" s="953"/>
      <c r="B15" s="67"/>
      <c r="C15" s="392" t="s">
        <v>183</v>
      </c>
      <c r="D15" s="349"/>
      <c r="E15" s="350" t="s">
        <v>215</v>
      </c>
      <c r="F15" s="351"/>
      <c r="G15" s="352" t="s">
        <v>184</v>
      </c>
    </row>
    <row r="16" spans="1:7" s="152" customFormat="1" ht="20.100000000000001" customHeight="1" x14ac:dyDescent="0.2">
      <c r="A16" s="953"/>
      <c r="B16" s="67"/>
      <c r="C16" s="587" t="s">
        <v>465</v>
      </c>
      <c r="D16" s="588"/>
      <c r="E16" s="589" t="s">
        <v>216</v>
      </c>
      <c r="F16" s="590"/>
      <c r="G16" s="591" t="s">
        <v>327</v>
      </c>
    </row>
    <row r="17" spans="1:7" s="152" customFormat="1" ht="20.100000000000001" customHeight="1" x14ac:dyDescent="0.2">
      <c r="A17" s="953"/>
      <c r="B17" s="67"/>
      <c r="C17" s="587" t="s">
        <v>331</v>
      </c>
      <c r="D17" s="592"/>
      <c r="E17" s="589" t="s">
        <v>332</v>
      </c>
      <c r="F17" s="593"/>
      <c r="G17" s="591" t="s">
        <v>356</v>
      </c>
    </row>
    <row r="18" spans="1:7" s="152" customFormat="1" ht="20.100000000000001" customHeight="1" x14ac:dyDescent="0.2">
      <c r="A18" s="954"/>
      <c r="B18" s="184"/>
      <c r="C18" s="587" t="s">
        <v>357</v>
      </c>
      <c r="D18" s="592"/>
      <c r="E18" s="589" t="s">
        <v>204</v>
      </c>
      <c r="F18" s="593"/>
      <c r="G18" s="594" t="s">
        <v>184</v>
      </c>
    </row>
    <row r="19" spans="1:7" s="152" customFormat="1" ht="20.100000000000001" customHeight="1" x14ac:dyDescent="0.2">
      <c r="A19" s="952" t="s">
        <v>359</v>
      </c>
      <c r="B19" s="68"/>
      <c r="C19" s="587" t="s">
        <v>217</v>
      </c>
      <c r="D19" s="588"/>
      <c r="E19" s="589" t="s">
        <v>213</v>
      </c>
      <c r="F19" s="590"/>
      <c r="G19" s="594" t="s">
        <v>167</v>
      </c>
    </row>
    <row r="20" spans="1:7" s="152" customFormat="1" ht="20.100000000000001" customHeight="1" x14ac:dyDescent="0.2">
      <c r="A20" s="953"/>
      <c r="B20" s="67"/>
      <c r="C20" s="587" t="s">
        <v>325</v>
      </c>
      <c r="D20" s="592"/>
      <c r="E20" s="589" t="s">
        <v>326</v>
      </c>
      <c r="F20" s="593"/>
      <c r="G20" s="591" t="s">
        <v>327</v>
      </c>
    </row>
    <row r="21" spans="1:7" s="152" customFormat="1" ht="20.100000000000001" customHeight="1" x14ac:dyDescent="0.2">
      <c r="A21" s="953"/>
      <c r="B21" s="67"/>
      <c r="C21" s="587" t="s">
        <v>367</v>
      </c>
      <c r="D21" s="592"/>
      <c r="E21" s="589" t="s">
        <v>466</v>
      </c>
      <c r="F21" s="593"/>
      <c r="G21" s="591" t="s">
        <v>328</v>
      </c>
    </row>
    <row r="22" spans="1:7" s="152" customFormat="1" ht="20.100000000000001" customHeight="1" x14ac:dyDescent="0.2">
      <c r="A22" s="953"/>
      <c r="B22" s="67"/>
      <c r="C22" s="587" t="s">
        <v>329</v>
      </c>
      <c r="D22" s="592"/>
      <c r="E22" s="589" t="s">
        <v>330</v>
      </c>
      <c r="F22" s="593"/>
      <c r="G22" s="591" t="s">
        <v>327</v>
      </c>
    </row>
    <row r="23" spans="1:7" s="152" customFormat="1" ht="20.100000000000001" customHeight="1" x14ac:dyDescent="0.2">
      <c r="A23" s="954"/>
      <c r="B23" s="67"/>
      <c r="C23" s="587" t="s">
        <v>467</v>
      </c>
      <c r="D23" s="592"/>
      <c r="E23" s="589" t="s">
        <v>330</v>
      </c>
      <c r="F23" s="593"/>
      <c r="G23" s="591" t="s">
        <v>333</v>
      </c>
    </row>
    <row r="24" spans="1:7" ht="23.1" customHeight="1" x14ac:dyDescent="0.2">
      <c r="A24" s="372"/>
      <c r="B24" s="373"/>
      <c r="C24" s="374"/>
      <c r="D24" s="153"/>
      <c r="E24" s="375"/>
      <c r="F24" s="153"/>
      <c r="G24" s="376"/>
    </row>
    <row r="25" spans="1:7" ht="23.1" customHeight="1" x14ac:dyDescent="0.2"/>
    <row r="37" spans="14:14" x14ac:dyDescent="0.2">
      <c r="N37" s="324" t="s">
        <v>241</v>
      </c>
    </row>
    <row r="38" spans="14:14" ht="6.6" customHeight="1" x14ac:dyDescent="0.2"/>
    <row r="39" spans="14:14" ht="8.25" customHeight="1" x14ac:dyDescent="0.2"/>
    <row r="47" spans="14:14" ht="9.9" customHeight="1" x14ac:dyDescent="0.2"/>
  </sheetData>
  <sheetProtection algorithmName="SHA-512" hashValue="gQjEoX/TbjC3WyaOBmywkFCHocifxOxKbC0wXlr+za7bJWgbbKJAXji37Z5dYcChDfMdHKCpYSG+d5alLQVwoA==" saltValue="T/KrkUUuSm4FAwsnF4b2nA==" spinCount="100000" sheet="1" objects="1" scenarios="1"/>
  <mergeCells count="5">
    <mergeCell ref="A1:G1"/>
    <mergeCell ref="A3:G3"/>
    <mergeCell ref="E4:F4"/>
    <mergeCell ref="A5:A18"/>
    <mergeCell ref="A19:A23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zoomScaleNormal="100" zoomScaleSheetLayoutView="140" workbookViewId="0"/>
  </sheetViews>
  <sheetFormatPr defaultColWidth="9" defaultRowHeight="13.2" x14ac:dyDescent="0.2"/>
  <cols>
    <col min="1" max="1" width="8.21875" style="36" customWidth="1"/>
    <col min="2" max="2" width="6.77734375" style="48" customWidth="1"/>
    <col min="3" max="3" width="0.44140625" style="36" customWidth="1"/>
    <col min="4" max="5" width="8.33203125" style="36" customWidth="1"/>
    <col min="6" max="8" width="9.6640625" style="36" customWidth="1"/>
    <col min="9" max="9" width="8.88671875" style="36" customWidth="1"/>
    <col min="10" max="10" width="8.44140625" style="36" customWidth="1"/>
    <col min="11" max="11" width="10.33203125" style="36" customWidth="1"/>
    <col min="12" max="16384" width="9" style="36"/>
  </cols>
  <sheetData>
    <row r="1" spans="1:11" ht="23.1" customHeight="1" x14ac:dyDescent="0.2">
      <c r="A1" s="59" t="s">
        <v>187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3.1" customHeight="1" x14ac:dyDescent="0.2">
      <c r="A2" s="35"/>
      <c r="B2" s="37"/>
      <c r="C2" s="35"/>
      <c r="D2" s="35"/>
      <c r="E2" s="35"/>
      <c r="F2" s="35"/>
      <c r="G2" s="35"/>
      <c r="H2" s="35"/>
      <c r="I2" s="35"/>
      <c r="J2" s="35"/>
      <c r="K2" s="35"/>
    </row>
    <row r="3" spans="1:11" ht="23.1" customHeight="1" x14ac:dyDescent="0.2">
      <c r="A3" s="955" t="s">
        <v>182</v>
      </c>
      <c r="B3" s="955"/>
      <c r="C3" s="955"/>
      <c r="D3" s="955"/>
      <c r="E3" s="955"/>
      <c r="F3" s="955"/>
      <c r="G3" s="955"/>
      <c r="H3" s="955"/>
      <c r="I3" s="955"/>
      <c r="J3" s="955"/>
      <c r="K3" s="955"/>
    </row>
    <row r="4" spans="1:11" ht="20.100000000000001" customHeight="1" x14ac:dyDescent="0.2">
      <c r="A4" s="960" t="s">
        <v>119</v>
      </c>
      <c r="B4" s="956" t="s">
        <v>120</v>
      </c>
      <c r="C4" s="957"/>
      <c r="D4" s="962" t="s">
        <v>122</v>
      </c>
      <c r="E4" s="963"/>
      <c r="F4" s="963"/>
      <c r="G4" s="963"/>
      <c r="H4" s="963"/>
      <c r="I4" s="963"/>
      <c r="J4" s="963"/>
      <c r="K4" s="964"/>
    </row>
    <row r="5" spans="1:11" ht="19.2" customHeight="1" x14ac:dyDescent="0.2">
      <c r="A5" s="961"/>
      <c r="B5" s="958" t="s">
        <v>121</v>
      </c>
      <c r="C5" s="959"/>
      <c r="D5" s="186" t="s">
        <v>287</v>
      </c>
      <c r="E5" s="534" t="s">
        <v>288</v>
      </c>
      <c r="F5" s="186" t="s">
        <v>123</v>
      </c>
      <c r="G5" s="186" t="s">
        <v>124</v>
      </c>
      <c r="H5" s="186" t="s">
        <v>125</v>
      </c>
      <c r="I5" s="186" t="s">
        <v>126</v>
      </c>
      <c r="J5" s="187" t="s">
        <v>127</v>
      </c>
      <c r="K5" s="188" t="s">
        <v>23</v>
      </c>
    </row>
    <row r="6" spans="1:11" ht="18" customHeight="1" x14ac:dyDescent="0.2">
      <c r="A6" s="191" t="s">
        <v>498</v>
      </c>
      <c r="B6" s="189">
        <v>46399</v>
      </c>
      <c r="C6" s="190"/>
      <c r="D6" s="320" t="s">
        <v>289</v>
      </c>
      <c r="E6" s="318" t="s">
        <v>303</v>
      </c>
      <c r="F6" s="319" t="s">
        <v>304</v>
      </c>
      <c r="G6" s="320" t="s">
        <v>290</v>
      </c>
      <c r="H6" s="320" t="s">
        <v>305</v>
      </c>
      <c r="I6" s="320" t="s">
        <v>306</v>
      </c>
      <c r="J6" s="321" t="s">
        <v>291</v>
      </c>
      <c r="K6" s="322" t="s">
        <v>404</v>
      </c>
    </row>
    <row r="7" spans="1:11" s="48" customFormat="1" ht="18" customHeight="1" x14ac:dyDescent="0.2">
      <c r="A7" s="191" t="s">
        <v>292</v>
      </c>
      <c r="B7" s="189">
        <v>47179</v>
      </c>
      <c r="C7" s="190"/>
      <c r="D7" s="320" t="s">
        <v>307</v>
      </c>
      <c r="E7" s="318" t="s">
        <v>293</v>
      </c>
      <c r="F7" s="319" t="s">
        <v>294</v>
      </c>
      <c r="G7" s="320" t="s">
        <v>295</v>
      </c>
      <c r="H7" s="320" t="s">
        <v>308</v>
      </c>
      <c r="I7" s="320" t="s">
        <v>296</v>
      </c>
      <c r="J7" s="321" t="s">
        <v>309</v>
      </c>
      <c r="K7" s="322" t="s">
        <v>310</v>
      </c>
    </row>
    <row r="8" spans="1:11" ht="18" customHeight="1" x14ac:dyDescent="0.2">
      <c r="A8" s="191" t="s">
        <v>282</v>
      </c>
      <c r="B8" s="189">
        <v>48060</v>
      </c>
      <c r="C8" s="190"/>
      <c r="D8" s="320" t="s">
        <v>311</v>
      </c>
      <c r="E8" s="318" t="s">
        <v>297</v>
      </c>
      <c r="F8" s="319" t="s">
        <v>298</v>
      </c>
      <c r="G8" s="320" t="s">
        <v>299</v>
      </c>
      <c r="H8" s="320" t="s">
        <v>312</v>
      </c>
      <c r="I8" s="320" t="s">
        <v>300</v>
      </c>
      <c r="J8" s="321" t="s">
        <v>313</v>
      </c>
      <c r="K8" s="322" t="s">
        <v>301</v>
      </c>
    </row>
    <row r="9" spans="1:11" ht="18" customHeight="1" x14ac:dyDescent="0.2">
      <c r="A9" s="191" t="s">
        <v>354</v>
      </c>
      <c r="B9" s="189">
        <v>48771</v>
      </c>
      <c r="C9" s="190"/>
      <c r="D9" s="320" t="s">
        <v>369</v>
      </c>
      <c r="E9" s="318" t="s">
        <v>370</v>
      </c>
      <c r="F9" s="319" t="s">
        <v>371</v>
      </c>
      <c r="G9" s="320" t="s">
        <v>372</v>
      </c>
      <c r="H9" s="320" t="s">
        <v>373</v>
      </c>
      <c r="I9" s="320" t="s">
        <v>374</v>
      </c>
      <c r="J9" s="321" t="s">
        <v>375</v>
      </c>
      <c r="K9" s="322" t="s">
        <v>376</v>
      </c>
    </row>
    <row r="10" spans="1:11" ht="18" customHeight="1" x14ac:dyDescent="0.2">
      <c r="A10" s="441" t="s">
        <v>413</v>
      </c>
      <c r="B10" s="442">
        <v>49226</v>
      </c>
      <c r="C10" s="443"/>
      <c r="D10" s="444" t="s">
        <v>428</v>
      </c>
      <c r="E10" s="445" t="s">
        <v>429</v>
      </c>
      <c r="F10" s="446" t="s">
        <v>430</v>
      </c>
      <c r="G10" s="444" t="s">
        <v>431</v>
      </c>
      <c r="H10" s="444" t="s">
        <v>432</v>
      </c>
      <c r="I10" s="444" t="s">
        <v>433</v>
      </c>
      <c r="J10" s="447" t="s">
        <v>434</v>
      </c>
      <c r="K10" s="448" t="s">
        <v>435</v>
      </c>
    </row>
    <row r="11" spans="1:11" ht="18" customHeight="1" x14ac:dyDescent="0.2">
      <c r="A11" s="441" t="s">
        <v>459</v>
      </c>
      <c r="B11" s="442">
        <v>49373</v>
      </c>
      <c r="C11" s="443"/>
      <c r="D11" s="444" t="s">
        <v>468</v>
      </c>
      <c r="E11" s="445" t="s">
        <v>469</v>
      </c>
      <c r="F11" s="446" t="s">
        <v>470</v>
      </c>
      <c r="G11" s="444" t="s">
        <v>471</v>
      </c>
      <c r="H11" s="444" t="s">
        <v>472</v>
      </c>
      <c r="I11" s="444" t="s">
        <v>473</v>
      </c>
      <c r="J11" s="447" t="s">
        <v>474</v>
      </c>
      <c r="K11" s="448" t="s">
        <v>475</v>
      </c>
    </row>
    <row r="12" spans="1:11" ht="18" customHeight="1" x14ac:dyDescent="0.2">
      <c r="A12" s="191" t="s">
        <v>499</v>
      </c>
      <c r="B12" s="189">
        <v>49613</v>
      </c>
      <c r="C12" s="190"/>
      <c r="D12" s="320" t="s">
        <v>506</v>
      </c>
      <c r="E12" s="318" t="s">
        <v>507</v>
      </c>
      <c r="F12" s="319" t="s">
        <v>508</v>
      </c>
      <c r="G12" s="320" t="s">
        <v>509</v>
      </c>
      <c r="H12" s="320" t="s">
        <v>510</v>
      </c>
      <c r="I12" s="320" t="s">
        <v>511</v>
      </c>
      <c r="J12" s="321" t="s">
        <v>512</v>
      </c>
      <c r="K12" s="322" t="s">
        <v>513</v>
      </c>
    </row>
    <row r="13" spans="1:11" ht="13.5" customHeight="1" x14ac:dyDescent="0.2">
      <c r="A13" s="803" t="s">
        <v>302</v>
      </c>
      <c r="B13" s="803"/>
      <c r="C13" s="803"/>
      <c r="D13" s="803"/>
      <c r="E13" s="803"/>
      <c r="F13" s="803"/>
      <c r="G13" s="803"/>
      <c r="H13" s="803"/>
      <c r="I13" s="803"/>
      <c r="J13" s="803"/>
      <c r="K13" s="803"/>
    </row>
    <row r="14" spans="1:11" ht="23.1" customHeight="1" x14ac:dyDescent="0.2"/>
    <row r="31" ht="9" customHeight="1" x14ac:dyDescent="0.2"/>
    <row r="32" ht="16.5" customHeight="1" x14ac:dyDescent="0.2"/>
    <row r="33" ht="23.1" customHeight="1" x14ac:dyDescent="0.2"/>
  </sheetData>
  <sheetProtection algorithmName="SHA-512" hashValue="pvKGAJbKrnphdMVnktl4UnpFXzQvYTIO5LLfJc3wSvIgx2/EdWM+Ja7OvL2HX2xGi5ReLXk++kg0OgGbewQRVA==" saltValue="yio3dfmnrb/xlh8zwsCgqw==" spinCount="100000" sheet="1" objects="1" scenarios="1"/>
  <mergeCells count="6">
    <mergeCell ref="A13:K13"/>
    <mergeCell ref="A3:K3"/>
    <mergeCell ref="B4:C4"/>
    <mergeCell ref="B5:C5"/>
    <mergeCell ref="A4:A5"/>
    <mergeCell ref="D4:K4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zoomScaleNormal="100" zoomScaleSheetLayoutView="100" workbookViewId="0">
      <selection sqref="A1:P1"/>
    </sheetView>
  </sheetViews>
  <sheetFormatPr defaultColWidth="9" defaultRowHeight="13.2" x14ac:dyDescent="0.2"/>
  <cols>
    <col min="1" max="1" width="10.77734375" style="36" customWidth="1"/>
    <col min="2" max="2" width="8.21875" style="48" customWidth="1"/>
    <col min="3" max="3" width="0.44140625" style="36" customWidth="1"/>
    <col min="4" max="4" width="8.21875" style="36" customWidth="1"/>
    <col min="5" max="5" width="0.44140625" style="36" customWidth="1"/>
    <col min="6" max="6" width="8.21875" style="48" customWidth="1"/>
    <col min="7" max="7" width="0.44140625" style="36" customWidth="1"/>
    <col min="8" max="8" width="8.21875" style="48" customWidth="1"/>
    <col min="9" max="9" width="0.44140625" style="36" customWidth="1"/>
    <col min="10" max="10" width="8.21875" style="48" customWidth="1"/>
    <col min="11" max="11" width="0.44140625" style="36" customWidth="1"/>
    <col min="12" max="12" width="8.21875" style="48" customWidth="1"/>
    <col min="13" max="13" width="0.44140625" style="36" customWidth="1"/>
    <col min="14" max="14" width="8.21875" style="48" customWidth="1"/>
    <col min="15" max="15" width="0.44140625" style="36" customWidth="1"/>
    <col min="16" max="16" width="8.21875" style="48" customWidth="1"/>
    <col min="17" max="17" width="0.44140625" style="36" customWidth="1"/>
    <col min="18" max="18" width="7.77734375" style="36" customWidth="1"/>
    <col min="19" max="19" width="0.44140625" style="36" customWidth="1"/>
    <col min="20" max="16384" width="9" style="36"/>
  </cols>
  <sheetData>
    <row r="1" spans="1:20" ht="23.1" customHeight="1" x14ac:dyDescent="0.2">
      <c r="A1" s="945" t="s">
        <v>314</v>
      </c>
      <c r="B1" s="945"/>
      <c r="C1" s="945"/>
      <c r="D1" s="945"/>
      <c r="E1" s="945"/>
      <c r="F1" s="945"/>
      <c r="G1" s="945"/>
      <c r="H1" s="945"/>
      <c r="I1" s="945"/>
      <c r="J1" s="945"/>
      <c r="K1" s="945"/>
      <c r="L1" s="945"/>
      <c r="M1" s="945"/>
      <c r="N1" s="945"/>
      <c r="O1" s="945"/>
      <c r="P1" s="945"/>
    </row>
    <row r="2" spans="1:20" ht="23.1" customHeight="1" x14ac:dyDescent="0.2"/>
    <row r="3" spans="1:20" ht="23.1" customHeight="1" x14ac:dyDescent="0.2">
      <c r="A3" s="468" t="s">
        <v>442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20" ht="24" customHeight="1" x14ac:dyDescent="0.2">
      <c r="A4" s="154" t="s">
        <v>145</v>
      </c>
      <c r="B4" s="970" t="s">
        <v>152</v>
      </c>
      <c r="C4" s="971"/>
      <c r="D4" s="973" t="s">
        <v>153</v>
      </c>
      <c r="E4" s="974"/>
      <c r="F4" s="973" t="s">
        <v>154</v>
      </c>
      <c r="G4" s="974"/>
      <c r="H4" s="965" t="s">
        <v>229</v>
      </c>
      <c r="I4" s="966"/>
      <c r="J4" s="965" t="s">
        <v>124</v>
      </c>
      <c r="K4" s="966"/>
      <c r="L4" s="965" t="s">
        <v>125</v>
      </c>
      <c r="M4" s="966"/>
      <c r="N4" s="965" t="s">
        <v>126</v>
      </c>
      <c r="O4" s="966"/>
      <c r="P4" s="965" t="s">
        <v>127</v>
      </c>
      <c r="Q4" s="972"/>
      <c r="R4" s="967" t="s">
        <v>230</v>
      </c>
      <c r="S4" s="968"/>
    </row>
    <row r="5" spans="1:20" ht="18" customHeight="1" x14ac:dyDescent="0.2">
      <c r="A5" s="192" t="s">
        <v>479</v>
      </c>
      <c r="B5" s="158">
        <v>1923</v>
      </c>
      <c r="C5" s="159"/>
      <c r="D5" s="158">
        <v>3495</v>
      </c>
      <c r="E5" s="159"/>
      <c r="F5" s="160">
        <v>0</v>
      </c>
      <c r="G5" s="161"/>
      <c r="H5" s="160">
        <v>12472</v>
      </c>
      <c r="I5" s="161"/>
      <c r="J5" s="160">
        <v>14018</v>
      </c>
      <c r="K5" s="161"/>
      <c r="L5" s="160">
        <v>8083</v>
      </c>
      <c r="M5" s="161"/>
      <c r="N5" s="160">
        <v>5180</v>
      </c>
      <c r="O5" s="161"/>
      <c r="P5" s="160">
        <v>4088</v>
      </c>
      <c r="Q5" s="193"/>
      <c r="R5" s="162">
        <f t="shared" ref="R5:R9" si="0">SUM(B5:P5)</f>
        <v>49259</v>
      </c>
      <c r="S5" s="56"/>
    </row>
    <row r="6" spans="1:20" ht="18" customHeight="1" x14ac:dyDescent="0.2">
      <c r="A6" s="192" t="s">
        <v>279</v>
      </c>
      <c r="B6" s="158">
        <v>2257</v>
      </c>
      <c r="C6" s="159"/>
      <c r="D6" s="158">
        <v>3898</v>
      </c>
      <c r="E6" s="159"/>
      <c r="F6" s="160">
        <v>0</v>
      </c>
      <c r="G6" s="161"/>
      <c r="H6" s="160">
        <v>12391</v>
      </c>
      <c r="I6" s="161"/>
      <c r="J6" s="160">
        <v>14866</v>
      </c>
      <c r="K6" s="161"/>
      <c r="L6" s="160">
        <v>8675</v>
      </c>
      <c r="M6" s="161"/>
      <c r="N6" s="160">
        <v>5215</v>
      </c>
      <c r="O6" s="161"/>
      <c r="P6" s="160">
        <v>3819</v>
      </c>
      <c r="Q6" s="193"/>
      <c r="R6" s="162">
        <f t="shared" si="0"/>
        <v>51121</v>
      </c>
      <c r="S6" s="56"/>
    </row>
    <row r="7" spans="1:20" ht="18" customHeight="1" x14ac:dyDescent="0.2">
      <c r="A7" s="192" t="s">
        <v>352</v>
      </c>
      <c r="B7" s="158">
        <v>2559</v>
      </c>
      <c r="C7" s="159"/>
      <c r="D7" s="158">
        <v>4232</v>
      </c>
      <c r="E7" s="159"/>
      <c r="F7" s="160">
        <v>0</v>
      </c>
      <c r="G7" s="161"/>
      <c r="H7" s="160">
        <v>12492</v>
      </c>
      <c r="I7" s="161"/>
      <c r="J7" s="160">
        <v>15117</v>
      </c>
      <c r="K7" s="161"/>
      <c r="L7" s="160">
        <v>8798</v>
      </c>
      <c r="M7" s="161"/>
      <c r="N7" s="160">
        <v>5520</v>
      </c>
      <c r="O7" s="161"/>
      <c r="P7" s="160">
        <v>3698</v>
      </c>
      <c r="Q7" s="193"/>
      <c r="R7" s="162">
        <f t="shared" si="0"/>
        <v>52416</v>
      </c>
      <c r="S7" s="56"/>
    </row>
    <row r="8" spans="1:20" s="152" customFormat="1" ht="18" customHeight="1" x14ac:dyDescent="0.2">
      <c r="A8" s="192" t="s">
        <v>411</v>
      </c>
      <c r="B8" s="158">
        <v>3021</v>
      </c>
      <c r="C8" s="159"/>
      <c r="D8" s="158">
        <v>4681</v>
      </c>
      <c r="E8" s="159"/>
      <c r="F8" s="160">
        <v>0</v>
      </c>
      <c r="G8" s="161"/>
      <c r="H8" s="160">
        <v>12096</v>
      </c>
      <c r="I8" s="161"/>
      <c r="J8" s="160">
        <v>15652</v>
      </c>
      <c r="K8" s="161"/>
      <c r="L8" s="160">
        <v>8837</v>
      </c>
      <c r="M8" s="161"/>
      <c r="N8" s="160">
        <v>6069</v>
      </c>
      <c r="O8" s="161"/>
      <c r="P8" s="160">
        <v>3856</v>
      </c>
      <c r="Q8" s="193"/>
      <c r="R8" s="162">
        <f t="shared" si="0"/>
        <v>54212</v>
      </c>
      <c r="S8" s="163"/>
    </row>
    <row r="9" spans="1:20" s="152" customFormat="1" ht="18" customHeight="1" x14ac:dyDescent="0.2">
      <c r="A9" s="192" t="s">
        <v>450</v>
      </c>
      <c r="B9" s="503">
        <v>2944</v>
      </c>
      <c r="C9" s="504"/>
      <c r="D9" s="503">
        <v>4905</v>
      </c>
      <c r="E9" s="504"/>
      <c r="F9" s="506">
        <v>0</v>
      </c>
      <c r="G9" s="507"/>
      <c r="H9" s="506">
        <v>11833</v>
      </c>
      <c r="I9" s="507"/>
      <c r="J9" s="506">
        <v>15785</v>
      </c>
      <c r="K9" s="507"/>
      <c r="L9" s="506">
        <v>9049</v>
      </c>
      <c r="M9" s="507"/>
      <c r="N9" s="506">
        <v>6697</v>
      </c>
      <c r="O9" s="507"/>
      <c r="P9" s="506">
        <v>4143</v>
      </c>
      <c r="Q9" s="595"/>
      <c r="R9" s="509">
        <f t="shared" si="0"/>
        <v>55356</v>
      </c>
      <c r="S9" s="163"/>
    </row>
    <row r="10" spans="1:20" s="152" customFormat="1" ht="18" customHeight="1" x14ac:dyDescent="0.2">
      <c r="A10" s="192" t="s">
        <v>481</v>
      </c>
      <c r="B10" s="158">
        <v>3080</v>
      </c>
      <c r="C10" s="159"/>
      <c r="D10" s="158">
        <v>5774</v>
      </c>
      <c r="E10" s="159"/>
      <c r="F10" s="160">
        <v>0</v>
      </c>
      <c r="G10" s="161"/>
      <c r="H10" s="160">
        <v>12086</v>
      </c>
      <c r="I10" s="161"/>
      <c r="J10" s="160">
        <v>16498</v>
      </c>
      <c r="K10" s="161"/>
      <c r="L10" s="160">
        <v>8815</v>
      </c>
      <c r="M10" s="161"/>
      <c r="N10" s="160">
        <v>6715</v>
      </c>
      <c r="O10" s="161"/>
      <c r="P10" s="160">
        <v>4257</v>
      </c>
      <c r="Q10" s="193"/>
      <c r="R10" s="162">
        <v>57225</v>
      </c>
      <c r="S10" s="163"/>
    </row>
    <row r="11" spans="1:20" ht="13.5" customHeight="1" x14ac:dyDescent="0.2">
      <c r="A11" s="975" t="s">
        <v>477</v>
      </c>
      <c r="B11" s="975"/>
      <c r="C11" s="975"/>
      <c r="D11" s="975"/>
      <c r="E11" s="975"/>
      <c r="F11" s="975"/>
      <c r="G11" s="975"/>
      <c r="H11" s="975"/>
      <c r="I11" s="975"/>
      <c r="J11" s="975"/>
      <c r="K11" s="975"/>
      <c r="L11" s="975"/>
      <c r="M11" s="975"/>
      <c r="N11" s="975"/>
      <c r="O11" s="975"/>
      <c r="P11" s="975"/>
      <c r="Q11" s="975"/>
      <c r="R11" s="975"/>
      <c r="S11" s="254"/>
      <c r="T11" s="48"/>
    </row>
    <row r="12" spans="1:20" ht="23.1" customHeight="1" x14ac:dyDescent="0.2">
      <c r="A12" s="48"/>
      <c r="C12" s="48"/>
      <c r="D12" s="48"/>
      <c r="E12" s="48"/>
      <c r="G12" s="48"/>
      <c r="I12" s="48"/>
      <c r="K12" s="48"/>
      <c r="M12" s="48"/>
      <c r="O12" s="48"/>
      <c r="Q12" s="48"/>
      <c r="R12" s="48"/>
      <c r="S12" s="48"/>
      <c r="T12" s="48"/>
    </row>
    <row r="13" spans="1:20" ht="23.1" customHeight="1" x14ac:dyDescent="0.2">
      <c r="A13" s="969" t="s">
        <v>188</v>
      </c>
      <c r="B13" s="969"/>
      <c r="C13" s="969"/>
      <c r="D13" s="969"/>
      <c r="E13" s="969"/>
      <c r="F13" s="969"/>
      <c r="G13" s="969"/>
      <c r="H13" s="969"/>
      <c r="I13" s="969"/>
      <c r="J13" s="969"/>
      <c r="K13" s="969"/>
      <c r="L13" s="969"/>
      <c r="M13" s="969"/>
      <c r="N13" s="969"/>
      <c r="O13" s="969"/>
      <c r="P13" s="969"/>
      <c r="Q13" s="48"/>
      <c r="R13" s="48"/>
      <c r="S13" s="48"/>
      <c r="T13" s="48"/>
    </row>
    <row r="14" spans="1:20" ht="23.1" customHeight="1" x14ac:dyDescent="0.2">
      <c r="A14" s="535"/>
      <c r="B14" s="535"/>
      <c r="C14" s="535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48"/>
      <c r="R14" s="48"/>
      <c r="S14" s="48"/>
      <c r="T14" s="48"/>
    </row>
    <row r="15" spans="1:20" ht="23.1" customHeight="1" x14ac:dyDescent="0.2">
      <c r="A15" s="468" t="s">
        <v>441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48"/>
    </row>
    <row r="16" spans="1:20" ht="24" customHeight="1" x14ac:dyDescent="0.2">
      <c r="A16" s="154" t="s">
        <v>145</v>
      </c>
      <c r="B16" s="970" t="s">
        <v>152</v>
      </c>
      <c r="C16" s="971"/>
      <c r="D16" s="973" t="s">
        <v>153</v>
      </c>
      <c r="E16" s="974"/>
      <c r="F16" s="973" t="s">
        <v>154</v>
      </c>
      <c r="G16" s="974"/>
      <c r="H16" s="965" t="s">
        <v>229</v>
      </c>
      <c r="I16" s="966"/>
      <c r="J16" s="965" t="s">
        <v>124</v>
      </c>
      <c r="K16" s="966"/>
      <c r="L16" s="965" t="s">
        <v>125</v>
      </c>
      <c r="M16" s="966"/>
      <c r="N16" s="965" t="s">
        <v>126</v>
      </c>
      <c r="O16" s="966"/>
      <c r="P16" s="965" t="s">
        <v>127</v>
      </c>
      <c r="Q16" s="972"/>
      <c r="R16" s="967" t="s">
        <v>230</v>
      </c>
      <c r="S16" s="968"/>
    </row>
    <row r="17" spans="1:20" ht="18" customHeight="1" x14ac:dyDescent="0.2">
      <c r="A17" s="192" t="s">
        <v>500</v>
      </c>
      <c r="B17" s="158">
        <v>0</v>
      </c>
      <c r="C17" s="159"/>
      <c r="D17" s="164">
        <v>7</v>
      </c>
      <c r="E17" s="159"/>
      <c r="F17" s="160">
        <v>0</v>
      </c>
      <c r="G17" s="161"/>
      <c r="H17" s="160">
        <v>2878</v>
      </c>
      <c r="I17" s="161"/>
      <c r="J17" s="160">
        <v>3173</v>
      </c>
      <c r="K17" s="161"/>
      <c r="L17" s="160">
        <v>2079</v>
      </c>
      <c r="M17" s="161"/>
      <c r="N17" s="160">
        <v>1107</v>
      </c>
      <c r="O17" s="161"/>
      <c r="P17" s="194">
        <v>908</v>
      </c>
      <c r="Q17" s="194"/>
      <c r="R17" s="162">
        <f t="shared" ref="R17:R21" si="1">SUM(B17:Q17)</f>
        <v>10152</v>
      </c>
      <c r="S17" s="163"/>
    </row>
    <row r="18" spans="1:20" s="152" customFormat="1" ht="18" customHeight="1" x14ac:dyDescent="0.2">
      <c r="A18" s="192" t="s">
        <v>279</v>
      </c>
      <c r="B18" s="158">
        <v>0</v>
      </c>
      <c r="C18" s="159"/>
      <c r="D18" s="164">
        <v>13</v>
      </c>
      <c r="E18" s="159"/>
      <c r="F18" s="160">
        <v>0</v>
      </c>
      <c r="G18" s="161"/>
      <c r="H18" s="160">
        <v>2858</v>
      </c>
      <c r="I18" s="161"/>
      <c r="J18" s="160">
        <v>3224</v>
      </c>
      <c r="K18" s="161"/>
      <c r="L18" s="160">
        <v>2394</v>
      </c>
      <c r="M18" s="161"/>
      <c r="N18" s="160">
        <v>1116</v>
      </c>
      <c r="O18" s="161"/>
      <c r="P18" s="194">
        <v>880</v>
      </c>
      <c r="Q18" s="194"/>
      <c r="R18" s="162">
        <f t="shared" si="1"/>
        <v>10485</v>
      </c>
      <c r="S18" s="163"/>
      <c r="T18" s="596"/>
    </row>
    <row r="19" spans="1:20" s="152" customFormat="1" ht="18" customHeight="1" x14ac:dyDescent="0.2">
      <c r="A19" s="192" t="s">
        <v>352</v>
      </c>
      <c r="B19" s="158">
        <v>9</v>
      </c>
      <c r="C19" s="159"/>
      <c r="D19" s="164">
        <v>9</v>
      </c>
      <c r="E19" s="159"/>
      <c r="F19" s="160">
        <v>0</v>
      </c>
      <c r="G19" s="161"/>
      <c r="H19" s="160">
        <v>2603</v>
      </c>
      <c r="I19" s="161"/>
      <c r="J19" s="160">
        <v>3029</v>
      </c>
      <c r="K19" s="161"/>
      <c r="L19" s="160">
        <v>2285</v>
      </c>
      <c r="M19" s="161"/>
      <c r="N19" s="160">
        <v>1241</v>
      </c>
      <c r="O19" s="161"/>
      <c r="P19" s="194">
        <v>839</v>
      </c>
      <c r="Q19" s="194"/>
      <c r="R19" s="162">
        <f t="shared" si="1"/>
        <v>10015</v>
      </c>
      <c r="S19" s="163"/>
      <c r="T19" s="596"/>
    </row>
    <row r="20" spans="1:20" s="48" customFormat="1" ht="18" customHeight="1" x14ac:dyDescent="0.2">
      <c r="A20" s="502" t="s">
        <v>411</v>
      </c>
      <c r="B20" s="503">
        <v>15</v>
      </c>
      <c r="C20" s="504"/>
      <c r="D20" s="505">
        <v>16</v>
      </c>
      <c r="E20" s="504"/>
      <c r="F20" s="506">
        <v>0</v>
      </c>
      <c r="G20" s="507"/>
      <c r="H20" s="506">
        <v>2515</v>
      </c>
      <c r="I20" s="507"/>
      <c r="J20" s="506">
        <v>3437</v>
      </c>
      <c r="K20" s="507"/>
      <c r="L20" s="506">
        <v>2224</v>
      </c>
      <c r="M20" s="507"/>
      <c r="N20" s="506">
        <v>1396</v>
      </c>
      <c r="O20" s="507"/>
      <c r="P20" s="508">
        <v>911</v>
      </c>
      <c r="Q20" s="508"/>
      <c r="R20" s="509">
        <f t="shared" si="1"/>
        <v>10514</v>
      </c>
      <c r="S20" s="163"/>
      <c r="T20" s="129"/>
    </row>
    <row r="21" spans="1:20" s="48" customFormat="1" ht="18" customHeight="1" x14ac:dyDescent="0.2">
      <c r="A21" s="502" t="s">
        <v>450</v>
      </c>
      <c r="B21" s="503">
        <v>15</v>
      </c>
      <c r="C21" s="504"/>
      <c r="D21" s="505">
        <v>17</v>
      </c>
      <c r="E21" s="504"/>
      <c r="F21" s="506">
        <v>0</v>
      </c>
      <c r="G21" s="507"/>
      <c r="H21" s="506">
        <v>2449</v>
      </c>
      <c r="I21" s="507"/>
      <c r="J21" s="506">
        <v>3299</v>
      </c>
      <c r="K21" s="507"/>
      <c r="L21" s="506">
        <v>2367</v>
      </c>
      <c r="M21" s="507"/>
      <c r="N21" s="506">
        <v>1453</v>
      </c>
      <c r="O21" s="507"/>
      <c r="P21" s="508">
        <v>967</v>
      </c>
      <c r="Q21" s="508"/>
      <c r="R21" s="509">
        <f t="shared" si="1"/>
        <v>10567</v>
      </c>
      <c r="S21" s="664"/>
    </row>
    <row r="22" spans="1:20" s="48" customFormat="1" ht="18" customHeight="1" x14ac:dyDescent="0.2">
      <c r="A22" s="721" t="s">
        <v>481</v>
      </c>
      <c r="B22" s="722">
        <v>27</v>
      </c>
      <c r="C22" s="723"/>
      <c r="D22" s="724">
        <v>31</v>
      </c>
      <c r="E22" s="723"/>
      <c r="F22" s="725">
        <v>0</v>
      </c>
      <c r="G22" s="726"/>
      <c r="H22" s="725">
        <v>2428</v>
      </c>
      <c r="I22" s="726"/>
      <c r="J22" s="725">
        <v>3182</v>
      </c>
      <c r="K22" s="726"/>
      <c r="L22" s="725">
        <v>2335</v>
      </c>
      <c r="M22" s="726"/>
      <c r="N22" s="725">
        <v>1413</v>
      </c>
      <c r="O22" s="726"/>
      <c r="P22" s="727">
        <v>1049</v>
      </c>
      <c r="Q22" s="727"/>
      <c r="R22" s="728">
        <v>10465</v>
      </c>
      <c r="S22" s="449"/>
    </row>
    <row r="23" spans="1:20" x14ac:dyDescent="0.2">
      <c r="N23" s="61"/>
    </row>
  </sheetData>
  <sheetProtection algorithmName="SHA-512" hashValue="/RWiCOMGLRmzzOXv43Q/vXSPb7cAmFDWfGvyJdtOx15/rWMvk8V4oCqCZJTlbIk5bGiG3UIBNCWa2kQhFfrsGw==" saltValue="TeXKWuA6Xd8K+PGJ+7E5jA==" spinCount="100000" sheet="1" objects="1" scenarios="1"/>
  <mergeCells count="21">
    <mergeCell ref="L16:M16"/>
    <mergeCell ref="N16:O16"/>
    <mergeCell ref="P16:Q16"/>
    <mergeCell ref="R16:S16"/>
    <mergeCell ref="B16:C16"/>
    <mergeCell ref="D16:E16"/>
    <mergeCell ref="F16:G16"/>
    <mergeCell ref="H16:I16"/>
    <mergeCell ref="J16:K16"/>
    <mergeCell ref="L4:M4"/>
    <mergeCell ref="R4:S4"/>
    <mergeCell ref="A13:P13"/>
    <mergeCell ref="A1:P1"/>
    <mergeCell ref="N4:O4"/>
    <mergeCell ref="B4:C4"/>
    <mergeCell ref="J4:K4"/>
    <mergeCell ref="H4:I4"/>
    <mergeCell ref="P4:Q4"/>
    <mergeCell ref="F4:G4"/>
    <mergeCell ref="D4:E4"/>
    <mergeCell ref="A11:R11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zoomScaleNormal="100" zoomScaleSheetLayoutView="106" workbookViewId="0">
      <selection sqref="A1:J1"/>
    </sheetView>
  </sheetViews>
  <sheetFormatPr defaultColWidth="9" defaultRowHeight="13.2" x14ac:dyDescent="0.2"/>
  <cols>
    <col min="1" max="1" width="12.109375" style="36" customWidth="1"/>
    <col min="2" max="2" width="14.6640625" style="48" customWidth="1"/>
    <col min="3" max="3" width="0.88671875" style="36" customWidth="1"/>
    <col min="4" max="4" width="14.6640625" style="48" customWidth="1"/>
    <col min="5" max="5" width="0.88671875" style="36" customWidth="1"/>
    <col min="6" max="6" width="15.33203125" style="48" customWidth="1"/>
    <col min="7" max="7" width="0.88671875" style="36" customWidth="1"/>
    <col min="8" max="8" width="12.77734375" style="48" customWidth="1"/>
    <col min="9" max="9" width="2" style="36" customWidth="1"/>
    <col min="10" max="10" width="11.6640625" style="36" customWidth="1"/>
    <col min="11" max="11" width="0.88671875" style="36" customWidth="1"/>
    <col min="12" max="16384" width="9" style="36"/>
  </cols>
  <sheetData>
    <row r="1" spans="1:11" ht="23.1" customHeight="1" x14ac:dyDescent="0.2">
      <c r="A1" s="945" t="s">
        <v>247</v>
      </c>
      <c r="B1" s="945"/>
      <c r="C1" s="945"/>
      <c r="D1" s="945"/>
      <c r="E1" s="945"/>
      <c r="F1" s="945"/>
      <c r="G1" s="945"/>
      <c r="H1" s="945"/>
      <c r="I1" s="945"/>
      <c r="J1" s="945"/>
    </row>
    <row r="2" spans="1:11" ht="23.1" customHeight="1" x14ac:dyDescent="0.2">
      <c r="H2" s="380"/>
      <c r="J2" s="48"/>
    </row>
    <row r="3" spans="1:11" ht="23.1" customHeight="1" x14ac:dyDescent="0.2">
      <c r="A3" s="948" t="s">
        <v>179</v>
      </c>
      <c r="B3" s="977"/>
      <c r="C3" s="977"/>
      <c r="D3" s="977"/>
      <c r="E3" s="977"/>
      <c r="F3" s="977"/>
      <c r="G3" s="977"/>
      <c r="H3" s="978"/>
      <c r="I3" s="978"/>
      <c r="J3" s="978"/>
    </row>
    <row r="4" spans="1:11" ht="24.9" customHeight="1" x14ac:dyDescent="0.2">
      <c r="A4" s="381" t="s">
        <v>145</v>
      </c>
      <c r="B4" s="943" t="s">
        <v>128</v>
      </c>
      <c r="C4" s="944"/>
      <c r="D4" s="943" t="s">
        <v>129</v>
      </c>
      <c r="E4" s="944"/>
      <c r="F4" s="943" t="s">
        <v>130</v>
      </c>
      <c r="G4" s="980"/>
      <c r="H4" s="943" t="s">
        <v>343</v>
      </c>
      <c r="I4" s="980"/>
      <c r="J4" s="979" t="s">
        <v>23</v>
      </c>
      <c r="K4" s="944"/>
    </row>
    <row r="5" spans="1:11" ht="18" customHeight="1" x14ac:dyDescent="0.2">
      <c r="A5" s="192" t="s">
        <v>501</v>
      </c>
      <c r="B5" s="194">
        <v>8068</v>
      </c>
      <c r="C5" s="194"/>
      <c r="D5" s="160">
        <v>5547</v>
      </c>
      <c r="E5" s="194"/>
      <c r="F5" s="160">
        <v>103</v>
      </c>
      <c r="G5" s="194"/>
      <c r="H5" s="160" t="s">
        <v>344</v>
      </c>
      <c r="I5" s="194"/>
      <c r="J5" s="162">
        <f>SUM(B5:F5)</f>
        <v>13718</v>
      </c>
      <c r="K5" s="195"/>
    </row>
    <row r="6" spans="1:11" ht="18" customHeight="1" x14ac:dyDescent="0.2">
      <c r="A6" s="192" t="s">
        <v>280</v>
      </c>
      <c r="B6" s="194">
        <v>8146</v>
      </c>
      <c r="C6" s="194"/>
      <c r="D6" s="160">
        <v>5570</v>
      </c>
      <c r="E6" s="194"/>
      <c r="F6" s="160">
        <v>46</v>
      </c>
      <c r="G6" s="194"/>
      <c r="H6" s="160">
        <v>180</v>
      </c>
      <c r="I6" s="194"/>
      <c r="J6" s="162">
        <f>SUM(B6:H6)</f>
        <v>13942</v>
      </c>
      <c r="K6" s="195"/>
    </row>
    <row r="7" spans="1:11" s="152" customFormat="1" ht="18" customHeight="1" x14ac:dyDescent="0.2">
      <c r="A7" s="192" t="s">
        <v>352</v>
      </c>
      <c r="B7" s="194">
        <v>8183</v>
      </c>
      <c r="C7" s="194"/>
      <c r="D7" s="160">
        <v>5686</v>
      </c>
      <c r="E7" s="194"/>
      <c r="F7" s="160">
        <v>49</v>
      </c>
      <c r="G7" s="194"/>
      <c r="H7" s="160">
        <v>255</v>
      </c>
      <c r="I7" s="194"/>
      <c r="J7" s="162">
        <f>SUM(B7:H7)</f>
        <v>14173</v>
      </c>
      <c r="K7" s="195"/>
    </row>
    <row r="8" spans="1:11" s="153" customFormat="1" ht="18" customHeight="1" x14ac:dyDescent="0.2">
      <c r="A8" s="502" t="s">
        <v>411</v>
      </c>
      <c r="B8" s="508">
        <v>8326</v>
      </c>
      <c r="C8" s="508"/>
      <c r="D8" s="506">
        <v>5774</v>
      </c>
      <c r="E8" s="508"/>
      <c r="F8" s="506">
        <v>55</v>
      </c>
      <c r="G8" s="508"/>
      <c r="H8" s="506">
        <v>329</v>
      </c>
      <c r="I8" s="508"/>
      <c r="J8" s="509">
        <f>SUM(B8:H8)</f>
        <v>14484</v>
      </c>
      <c r="K8" s="195"/>
    </row>
    <row r="9" spans="1:11" ht="18" customHeight="1" x14ac:dyDescent="0.2">
      <c r="A9" s="502" t="s">
        <v>450</v>
      </c>
      <c r="B9" s="508">
        <v>8564</v>
      </c>
      <c r="C9" s="508"/>
      <c r="D9" s="506">
        <v>5789</v>
      </c>
      <c r="E9" s="508"/>
      <c r="F9" s="506">
        <v>21</v>
      </c>
      <c r="G9" s="508"/>
      <c r="H9" s="506">
        <v>398</v>
      </c>
      <c r="I9" s="508"/>
      <c r="J9" s="509">
        <f>SUM(B9:H9)</f>
        <v>14772</v>
      </c>
      <c r="K9" s="665"/>
    </row>
    <row r="10" spans="1:11" s="48" customFormat="1" ht="18" customHeight="1" x14ac:dyDescent="0.2">
      <c r="A10" s="721" t="s">
        <v>481</v>
      </c>
      <c r="B10" s="727">
        <v>8791</v>
      </c>
      <c r="C10" s="727"/>
      <c r="D10" s="725">
        <v>5806</v>
      </c>
      <c r="E10" s="727"/>
      <c r="F10" s="725">
        <v>6</v>
      </c>
      <c r="G10" s="727"/>
      <c r="H10" s="725">
        <v>379</v>
      </c>
      <c r="I10" s="727"/>
      <c r="J10" s="728">
        <v>14982</v>
      </c>
      <c r="K10" s="450"/>
    </row>
    <row r="11" spans="1:11" ht="13.5" customHeight="1" x14ac:dyDescent="0.2">
      <c r="A11" s="976" t="s">
        <v>262</v>
      </c>
      <c r="B11" s="976"/>
      <c r="C11" s="976"/>
      <c r="D11" s="976"/>
      <c r="E11" s="976"/>
      <c r="F11" s="976"/>
      <c r="G11" s="976"/>
      <c r="H11" s="976"/>
      <c r="I11" s="976"/>
      <c r="J11" s="976"/>
      <c r="K11" s="196"/>
    </row>
    <row r="12" spans="1:11" ht="22.95" customHeight="1" x14ac:dyDescent="0.2"/>
  </sheetData>
  <sheetProtection algorithmName="SHA-512" hashValue="KYOLIRZeFWzUmlYpCyHbRPaoWo6rqIAE82CJcFH4MrwxMCxF0DCalj4noCU82NApbNZXKntl8MvlqSc3QZuDLw==" saltValue="/2L/TrtU1wbtAe7Au5vP1g==" spinCount="100000" sheet="1" objects="1" scenarios="1"/>
  <mergeCells count="8">
    <mergeCell ref="A11:J11"/>
    <mergeCell ref="A1:J1"/>
    <mergeCell ref="A3:J3"/>
    <mergeCell ref="J4:K4"/>
    <mergeCell ref="B4:C4"/>
    <mergeCell ref="D4:E4"/>
    <mergeCell ref="F4:G4"/>
    <mergeCell ref="H4:I4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zoomScaleSheetLayoutView="100" workbookViewId="0">
      <selection sqref="A1:G1"/>
    </sheetView>
  </sheetViews>
  <sheetFormatPr defaultColWidth="9" defaultRowHeight="13.2" x14ac:dyDescent="0.2"/>
  <cols>
    <col min="1" max="1" width="2.109375" style="36" customWidth="1"/>
    <col min="2" max="2" width="27.77734375" style="36" customWidth="1"/>
    <col min="3" max="3" width="2.109375" style="36" customWidth="1"/>
    <col min="4" max="4" width="17.109375" style="48" customWidth="1"/>
    <col min="5" max="5" width="0.88671875" style="36" customWidth="1"/>
    <col min="6" max="6" width="17.109375" style="48" customWidth="1"/>
    <col min="7" max="7" width="0.88671875" style="36" customWidth="1"/>
    <col min="8" max="8" width="17.109375" style="48" customWidth="1"/>
    <col min="9" max="9" width="0.88671875" style="48" customWidth="1"/>
    <col min="10" max="16384" width="9" style="36"/>
  </cols>
  <sheetData>
    <row r="1" spans="1:9" s="35" customFormat="1" ht="23.1" customHeight="1" x14ac:dyDescent="0.2">
      <c r="A1" s="808" t="s">
        <v>248</v>
      </c>
      <c r="B1" s="808"/>
      <c r="C1" s="808"/>
      <c r="D1" s="808"/>
      <c r="E1" s="808"/>
      <c r="F1" s="808"/>
      <c r="G1" s="808"/>
      <c r="H1" s="37"/>
      <c r="I1" s="37"/>
    </row>
    <row r="2" spans="1:9" s="35" customFormat="1" ht="23.1" customHeight="1" x14ac:dyDescent="0.2">
      <c r="D2" s="37"/>
      <c r="F2" s="37"/>
      <c r="H2" s="37"/>
      <c r="I2" s="37"/>
    </row>
    <row r="3" spans="1:9" s="35" customFormat="1" ht="23.1" customHeight="1" x14ac:dyDescent="0.2">
      <c r="A3" s="805" t="s">
        <v>148</v>
      </c>
      <c r="B3" s="981"/>
      <c r="C3" s="981"/>
      <c r="D3" s="981"/>
      <c r="E3" s="981"/>
      <c r="F3" s="981"/>
      <c r="G3" s="981"/>
      <c r="H3" s="981"/>
      <c r="I3" s="981"/>
    </row>
    <row r="4" spans="1:9" s="35" customFormat="1" ht="18" customHeight="1" x14ac:dyDescent="0.2">
      <c r="A4" s="806" t="s">
        <v>131</v>
      </c>
      <c r="B4" s="982"/>
      <c r="C4" s="807"/>
      <c r="D4" s="806" t="s">
        <v>414</v>
      </c>
      <c r="E4" s="807"/>
      <c r="F4" s="806" t="s">
        <v>460</v>
      </c>
      <c r="G4" s="807"/>
      <c r="H4" s="806" t="s">
        <v>502</v>
      </c>
      <c r="I4" s="807"/>
    </row>
    <row r="5" spans="1:9" s="35" customFormat="1" ht="18.149999999999999" customHeight="1" x14ac:dyDescent="0.2">
      <c r="A5" s="197"/>
      <c r="B5" s="198" t="s">
        <v>132</v>
      </c>
      <c r="C5" s="199"/>
      <c r="D5" s="729">
        <v>36</v>
      </c>
      <c r="E5" s="55"/>
      <c r="F5" s="729">
        <v>37</v>
      </c>
      <c r="G5" s="55"/>
      <c r="H5" s="729">
        <v>35</v>
      </c>
      <c r="I5" s="55"/>
    </row>
    <row r="6" spans="1:9" s="35" customFormat="1" ht="18.149999999999999" customHeight="1" x14ac:dyDescent="0.2">
      <c r="A6" s="197"/>
      <c r="B6" s="198" t="s">
        <v>336</v>
      </c>
      <c r="C6" s="199"/>
      <c r="D6" s="730">
        <v>7</v>
      </c>
      <c r="E6" s="55"/>
      <c r="F6" s="730">
        <v>7</v>
      </c>
      <c r="G6" s="55"/>
      <c r="H6" s="730">
        <v>7</v>
      </c>
      <c r="I6" s="55"/>
    </row>
    <row r="7" spans="1:9" s="35" customFormat="1" ht="18.149999999999999" customHeight="1" x14ac:dyDescent="0.2">
      <c r="A7" s="197"/>
      <c r="B7" s="198" t="s">
        <v>133</v>
      </c>
      <c r="C7" s="199"/>
      <c r="D7" s="730">
        <v>25</v>
      </c>
      <c r="E7" s="55"/>
      <c r="F7" s="730">
        <v>25</v>
      </c>
      <c r="G7" s="55"/>
      <c r="H7" s="730">
        <v>23</v>
      </c>
      <c r="I7" s="55"/>
    </row>
    <row r="8" spans="1:9" s="35" customFormat="1" ht="18.149999999999999" customHeight="1" x14ac:dyDescent="0.2">
      <c r="A8" s="197"/>
      <c r="B8" s="198" t="s">
        <v>134</v>
      </c>
      <c r="C8" s="199"/>
      <c r="D8" s="730">
        <v>4</v>
      </c>
      <c r="E8" s="55"/>
      <c r="F8" s="730">
        <v>4</v>
      </c>
      <c r="G8" s="55"/>
      <c r="H8" s="730">
        <v>4</v>
      </c>
      <c r="I8" s="55"/>
    </row>
    <row r="9" spans="1:9" s="35" customFormat="1" ht="18.149999999999999" customHeight="1" x14ac:dyDescent="0.2">
      <c r="A9" s="197"/>
      <c r="B9" s="198" t="s">
        <v>135</v>
      </c>
      <c r="C9" s="199"/>
      <c r="D9" s="730">
        <v>41</v>
      </c>
      <c r="E9" s="731"/>
      <c r="F9" s="730">
        <v>43</v>
      </c>
      <c r="G9" s="55"/>
      <c r="H9" s="730">
        <v>43</v>
      </c>
      <c r="I9" s="55"/>
    </row>
    <row r="10" spans="1:9" s="35" customFormat="1" ht="18.149999999999999" customHeight="1" x14ac:dyDescent="0.2">
      <c r="A10" s="197"/>
      <c r="B10" s="198" t="s">
        <v>136</v>
      </c>
      <c r="C10" s="199"/>
      <c r="D10" s="730">
        <v>21</v>
      </c>
      <c r="E10" s="731"/>
      <c r="F10" s="730">
        <v>22</v>
      </c>
      <c r="G10" s="55"/>
      <c r="H10" s="730">
        <v>25</v>
      </c>
      <c r="I10" s="55"/>
    </row>
    <row r="11" spans="1:9" s="35" customFormat="1" ht="18.149999999999999" customHeight="1" x14ac:dyDescent="0.2">
      <c r="A11" s="197"/>
      <c r="B11" s="198" t="s">
        <v>137</v>
      </c>
      <c r="C11" s="199"/>
      <c r="D11" s="730">
        <v>48</v>
      </c>
      <c r="E11" s="55"/>
      <c r="F11" s="730">
        <v>50</v>
      </c>
      <c r="G11" s="55"/>
      <c r="H11" s="730">
        <v>48</v>
      </c>
      <c r="I11" s="55"/>
    </row>
    <row r="12" spans="1:9" s="35" customFormat="1" ht="18.149999999999999" customHeight="1" x14ac:dyDescent="0.2">
      <c r="A12" s="197"/>
      <c r="B12" s="198" t="s">
        <v>138</v>
      </c>
      <c r="C12" s="199"/>
      <c r="D12" s="730">
        <v>8</v>
      </c>
      <c r="E12" s="55"/>
      <c r="F12" s="730">
        <v>8</v>
      </c>
      <c r="G12" s="55"/>
      <c r="H12" s="730">
        <v>8</v>
      </c>
      <c r="I12" s="55"/>
    </row>
    <row r="13" spans="1:9" s="35" customFormat="1" ht="18.149999999999999" customHeight="1" x14ac:dyDescent="0.2">
      <c r="A13" s="377"/>
      <c r="B13" s="378" t="s">
        <v>337</v>
      </c>
      <c r="C13" s="199"/>
      <c r="D13" s="730">
        <v>2</v>
      </c>
      <c r="E13" s="55"/>
      <c r="F13" s="730">
        <v>2</v>
      </c>
      <c r="G13" s="55"/>
      <c r="H13" s="730">
        <v>2</v>
      </c>
      <c r="I13" s="55"/>
    </row>
    <row r="14" spans="1:9" s="35" customFormat="1" ht="18.149999999999999" customHeight="1" x14ac:dyDescent="0.2">
      <c r="A14" s="377"/>
      <c r="B14" s="379" t="s">
        <v>338</v>
      </c>
      <c r="C14" s="199"/>
      <c r="D14" s="730">
        <v>2</v>
      </c>
      <c r="E14" s="55"/>
      <c r="F14" s="730">
        <v>2</v>
      </c>
      <c r="G14" s="55"/>
      <c r="H14" s="730">
        <v>2</v>
      </c>
      <c r="I14" s="55"/>
    </row>
    <row r="15" spans="1:9" s="35" customFormat="1" ht="18.149999999999999" customHeight="1" x14ac:dyDescent="0.2">
      <c r="A15" s="197"/>
      <c r="B15" s="198" t="s">
        <v>139</v>
      </c>
      <c r="C15" s="199"/>
      <c r="D15" s="730">
        <v>8</v>
      </c>
      <c r="E15" s="55"/>
      <c r="F15" s="730">
        <v>8</v>
      </c>
      <c r="G15" s="55"/>
      <c r="H15" s="730">
        <v>8</v>
      </c>
      <c r="I15" s="55"/>
    </row>
    <row r="16" spans="1:9" s="35" customFormat="1" ht="18.149999999999999" customHeight="1" x14ac:dyDescent="0.2">
      <c r="A16" s="197"/>
      <c r="B16" s="198" t="s">
        <v>140</v>
      </c>
      <c r="C16" s="199"/>
      <c r="D16" s="730">
        <v>6</v>
      </c>
      <c r="E16" s="55"/>
      <c r="F16" s="730">
        <v>6</v>
      </c>
      <c r="G16" s="55"/>
      <c r="H16" s="730">
        <v>6</v>
      </c>
      <c r="I16" s="55"/>
    </row>
    <row r="17" spans="1:9" s="35" customFormat="1" ht="18.149999999999999" customHeight="1" x14ac:dyDescent="0.2">
      <c r="A17" s="197"/>
      <c r="B17" s="198" t="s">
        <v>146</v>
      </c>
      <c r="C17" s="199"/>
      <c r="D17" s="730">
        <v>13</v>
      </c>
      <c r="E17" s="55"/>
      <c r="F17" s="730">
        <v>13</v>
      </c>
      <c r="G17" s="55"/>
      <c r="H17" s="730">
        <v>13</v>
      </c>
      <c r="I17" s="55"/>
    </row>
    <row r="18" spans="1:9" s="35" customFormat="1" ht="18.149999999999999" customHeight="1" x14ac:dyDescent="0.2">
      <c r="A18" s="197"/>
      <c r="B18" s="198" t="s">
        <v>149</v>
      </c>
      <c r="C18" s="199"/>
      <c r="D18" s="730">
        <v>2</v>
      </c>
      <c r="E18" s="55"/>
      <c r="F18" s="730">
        <v>2</v>
      </c>
      <c r="G18" s="55"/>
      <c r="H18" s="730">
        <v>2</v>
      </c>
      <c r="I18" s="55"/>
    </row>
    <row r="19" spans="1:9" s="35" customFormat="1" ht="18.149999999999999" customHeight="1" x14ac:dyDescent="0.2">
      <c r="A19" s="197"/>
      <c r="B19" s="198" t="s">
        <v>150</v>
      </c>
      <c r="C19" s="199"/>
      <c r="D19" s="730">
        <v>4</v>
      </c>
      <c r="E19" s="55"/>
      <c r="F19" s="730">
        <v>4</v>
      </c>
      <c r="G19" s="55"/>
      <c r="H19" s="730">
        <v>4</v>
      </c>
      <c r="I19" s="55"/>
    </row>
    <row r="20" spans="1:9" s="35" customFormat="1" ht="18.149999999999999" customHeight="1" x14ac:dyDescent="0.2">
      <c r="A20" s="377"/>
      <c r="B20" s="198" t="s">
        <v>339</v>
      </c>
      <c r="C20" s="199"/>
      <c r="D20" s="730">
        <v>1</v>
      </c>
      <c r="E20" s="55"/>
      <c r="F20" s="730">
        <v>1</v>
      </c>
      <c r="G20" s="55"/>
      <c r="H20" s="730">
        <v>1</v>
      </c>
      <c r="I20" s="55"/>
    </row>
    <row r="21" spans="1:9" s="35" customFormat="1" ht="18.149999999999999" customHeight="1" x14ac:dyDescent="0.2">
      <c r="A21" s="377"/>
      <c r="B21" s="198" t="s">
        <v>340</v>
      </c>
      <c r="C21" s="199"/>
      <c r="D21" s="730">
        <v>14</v>
      </c>
      <c r="E21" s="55"/>
      <c r="F21" s="730">
        <v>14</v>
      </c>
      <c r="G21" s="55"/>
      <c r="H21" s="730">
        <v>14</v>
      </c>
      <c r="I21" s="55"/>
    </row>
    <row r="22" spans="1:9" s="35" customFormat="1" ht="18.149999999999999" customHeight="1" x14ac:dyDescent="0.2">
      <c r="A22" s="197"/>
      <c r="B22" s="198" t="s">
        <v>141</v>
      </c>
      <c r="C22" s="199"/>
      <c r="D22" s="730">
        <v>7</v>
      </c>
      <c r="E22" s="55"/>
      <c r="F22" s="730">
        <v>7</v>
      </c>
      <c r="G22" s="55"/>
      <c r="H22" s="730">
        <v>7</v>
      </c>
      <c r="I22" s="55"/>
    </row>
    <row r="23" spans="1:9" s="35" customFormat="1" ht="18.149999999999999" customHeight="1" x14ac:dyDescent="0.2">
      <c r="A23" s="197"/>
      <c r="B23" s="198" t="s">
        <v>128</v>
      </c>
      <c r="C23" s="199"/>
      <c r="D23" s="730">
        <v>7</v>
      </c>
      <c r="E23" s="55"/>
      <c r="F23" s="730">
        <v>7</v>
      </c>
      <c r="G23" s="55"/>
      <c r="H23" s="730">
        <v>7</v>
      </c>
      <c r="I23" s="55"/>
    </row>
    <row r="24" spans="1:9" s="35" customFormat="1" ht="18.149999999999999" customHeight="1" x14ac:dyDescent="0.2">
      <c r="A24" s="197"/>
      <c r="B24" s="198" t="s">
        <v>129</v>
      </c>
      <c r="C24" s="199"/>
      <c r="D24" s="730">
        <v>5</v>
      </c>
      <c r="E24" s="55"/>
      <c r="F24" s="730">
        <v>5</v>
      </c>
      <c r="G24" s="55"/>
      <c r="H24" s="730">
        <v>5</v>
      </c>
      <c r="I24" s="55"/>
    </row>
    <row r="25" spans="1:9" ht="18.149999999999999" customHeight="1" x14ac:dyDescent="0.2">
      <c r="A25" s="377"/>
      <c r="B25" s="198" t="s">
        <v>341</v>
      </c>
      <c r="C25" s="199"/>
      <c r="D25" s="730">
        <v>0</v>
      </c>
      <c r="E25" s="55"/>
      <c r="F25" s="730">
        <v>0</v>
      </c>
      <c r="G25" s="55"/>
      <c r="H25" s="730">
        <v>0</v>
      </c>
      <c r="I25" s="55"/>
    </row>
    <row r="26" spans="1:9" ht="18.149999999999999" customHeight="1" thickBot="1" x14ac:dyDescent="0.25">
      <c r="A26" s="200"/>
      <c r="B26" s="201" t="s">
        <v>342</v>
      </c>
      <c r="C26" s="202"/>
      <c r="D26" s="732">
        <v>1</v>
      </c>
      <c r="E26" s="57"/>
      <c r="F26" s="732">
        <v>1</v>
      </c>
      <c r="G26" s="57"/>
      <c r="H26" s="732">
        <v>1</v>
      </c>
      <c r="I26" s="57"/>
    </row>
    <row r="27" spans="1:9" ht="14.4" thickTop="1" x14ac:dyDescent="0.2">
      <c r="A27" s="203"/>
      <c r="B27" s="204" t="s">
        <v>23</v>
      </c>
      <c r="C27" s="205"/>
      <c r="D27" s="733">
        <f>SUM(D5:D26)</f>
        <v>262</v>
      </c>
      <c r="E27" s="58"/>
      <c r="F27" s="733">
        <f>SUM(F5:F26)</f>
        <v>268</v>
      </c>
      <c r="G27" s="58"/>
      <c r="H27" s="733">
        <f>SUM(H5:H26)</f>
        <v>265</v>
      </c>
      <c r="I27" s="58"/>
    </row>
    <row r="28" spans="1:9" ht="13.5" customHeight="1" x14ac:dyDescent="0.2">
      <c r="A28" s="699" t="s">
        <v>345</v>
      </c>
      <c r="B28" s="699"/>
      <c r="C28" s="699"/>
      <c r="D28" s="699"/>
      <c r="E28" s="54"/>
      <c r="F28" s="54"/>
      <c r="G28" s="54"/>
      <c r="H28" s="54"/>
      <c r="I28" s="54"/>
    </row>
  </sheetData>
  <sheetProtection algorithmName="SHA-512" hashValue="AJ7Se8vxp1UxjNtXbtGumiEqizHVwWNGxbMmaVUAXo+gWO/U2nFo8rHUXq0laCHAyYcaSSFMvoWDje2GYjBvLg==" saltValue="UmU4VO1McVlSJUuCAC41QA==" spinCount="100000" sheet="1" objects="1" scenarios="1"/>
  <mergeCells count="6">
    <mergeCell ref="A1:G1"/>
    <mergeCell ref="A3:I3"/>
    <mergeCell ref="A4:C4"/>
    <mergeCell ref="F4:G4"/>
    <mergeCell ref="H4:I4"/>
    <mergeCell ref="D4:E4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zoomScaleNormal="100" workbookViewId="0">
      <selection sqref="A1:O1"/>
    </sheetView>
  </sheetViews>
  <sheetFormatPr defaultColWidth="9" defaultRowHeight="13.2" x14ac:dyDescent="0.2"/>
  <cols>
    <col min="1" max="1" width="9" style="81"/>
    <col min="2" max="2" width="8.109375" style="81" customWidth="1"/>
    <col min="3" max="3" width="9" style="83"/>
    <col min="4" max="4" width="0.88671875" style="81" customWidth="1"/>
    <col min="5" max="5" width="9" style="83"/>
    <col min="6" max="6" width="0.88671875" style="81" customWidth="1"/>
    <col min="7" max="7" width="9" style="83"/>
    <col min="8" max="8" width="0.88671875" style="81" customWidth="1"/>
    <col min="9" max="9" width="9" style="83"/>
    <col min="10" max="10" width="0.88671875" style="81" customWidth="1"/>
    <col min="11" max="11" width="9" style="83"/>
    <col min="12" max="12" width="0.88671875" style="81" customWidth="1"/>
    <col min="13" max="13" width="9" style="83"/>
    <col min="14" max="14" width="0.88671875" style="81" customWidth="1"/>
    <col min="15" max="15" width="9" style="83"/>
    <col min="16" max="16" width="0.88671875" style="81" customWidth="1"/>
    <col min="17" max="17" width="1.33203125" style="81" customWidth="1"/>
    <col min="18" max="16384" width="9" style="81"/>
  </cols>
  <sheetData>
    <row r="1" spans="1:17" s="152" customFormat="1" ht="23.1" customHeight="1" x14ac:dyDescent="0.2">
      <c r="A1" s="808" t="s">
        <v>285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229"/>
    </row>
    <row r="2" spans="1:17" s="152" customFormat="1" ht="23.1" customHeight="1" x14ac:dyDescent="0.2">
      <c r="A2" s="229"/>
      <c r="B2" s="229"/>
      <c r="C2" s="230"/>
      <c r="D2" s="229"/>
      <c r="E2" s="230"/>
      <c r="F2" s="229"/>
      <c r="G2" s="230"/>
      <c r="H2" s="229"/>
      <c r="I2" s="230"/>
      <c r="J2" s="229"/>
      <c r="K2" s="230"/>
      <c r="L2" s="229"/>
      <c r="M2" s="230"/>
      <c r="N2" s="229"/>
      <c r="O2" s="230"/>
      <c r="P2" s="229"/>
    </row>
    <row r="3" spans="1:17" s="152" customFormat="1" ht="23.1" customHeight="1" x14ac:dyDescent="0.2">
      <c r="A3" s="804" t="s">
        <v>448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805"/>
      <c r="O3" s="805"/>
      <c r="P3" s="229"/>
    </row>
    <row r="4" spans="1:17" s="152" customFormat="1" ht="20.100000000000001" customHeight="1" x14ac:dyDescent="0.2">
      <c r="A4" s="806" t="s">
        <v>24</v>
      </c>
      <c r="B4" s="807"/>
      <c r="C4" s="809" t="s">
        <v>23</v>
      </c>
      <c r="D4" s="810"/>
      <c r="E4" s="806" t="s">
        <v>8</v>
      </c>
      <c r="F4" s="807"/>
      <c r="G4" s="806" t="s">
        <v>25</v>
      </c>
      <c r="H4" s="807"/>
      <c r="I4" s="806" t="s">
        <v>26</v>
      </c>
      <c r="J4" s="807"/>
      <c r="K4" s="806" t="s">
        <v>27</v>
      </c>
      <c r="L4" s="807"/>
      <c r="M4" s="806" t="s">
        <v>11</v>
      </c>
      <c r="N4" s="807"/>
      <c r="O4" s="806" t="s">
        <v>28</v>
      </c>
      <c r="P4" s="807"/>
    </row>
    <row r="5" spans="1:17" s="152" customFormat="1" ht="9.9" customHeight="1" x14ac:dyDescent="0.2">
      <c r="A5" s="38"/>
      <c r="B5" s="39"/>
      <c r="C5" s="99"/>
      <c r="D5" s="100"/>
      <c r="E5" s="40"/>
      <c r="F5" s="39"/>
      <c r="G5" s="40"/>
      <c r="H5" s="39"/>
      <c r="I5" s="40"/>
      <c r="J5" s="39"/>
      <c r="K5" s="40"/>
      <c r="L5" s="39"/>
      <c r="M5" s="40"/>
      <c r="N5" s="39"/>
      <c r="O5" s="41"/>
      <c r="P5" s="231"/>
    </row>
    <row r="6" spans="1:17" s="152" customFormat="1" ht="15.9" customHeight="1" x14ac:dyDescent="0.2">
      <c r="A6" s="811" t="s">
        <v>452</v>
      </c>
      <c r="B6" s="42" t="s">
        <v>29</v>
      </c>
      <c r="C6" s="179">
        <f t="shared" ref="C6:C9" si="0">+SUM(E6:O6)</f>
        <v>39</v>
      </c>
      <c r="D6" s="180"/>
      <c r="E6" s="232">
        <v>8</v>
      </c>
      <c r="F6" s="233"/>
      <c r="G6" s="232">
        <v>7</v>
      </c>
      <c r="H6" s="233"/>
      <c r="I6" s="232">
        <v>0</v>
      </c>
      <c r="J6" s="233"/>
      <c r="K6" s="232">
        <v>3</v>
      </c>
      <c r="L6" s="233"/>
      <c r="M6" s="232">
        <v>9</v>
      </c>
      <c r="N6" s="233"/>
      <c r="O6" s="243">
        <v>12</v>
      </c>
      <c r="P6" s="231"/>
    </row>
    <row r="7" spans="1:17" s="152" customFormat="1" ht="15.9" customHeight="1" x14ac:dyDescent="0.2">
      <c r="A7" s="811"/>
      <c r="B7" s="42" t="s">
        <v>30</v>
      </c>
      <c r="C7" s="179">
        <f t="shared" si="0"/>
        <v>2329</v>
      </c>
      <c r="D7" s="180"/>
      <c r="E7" s="155">
        <v>418</v>
      </c>
      <c r="F7" s="157"/>
      <c r="G7" s="177">
        <v>362</v>
      </c>
      <c r="H7" s="157"/>
      <c r="I7" s="178">
        <v>0</v>
      </c>
      <c r="J7" s="156"/>
      <c r="K7" s="178">
        <v>141</v>
      </c>
      <c r="L7" s="156"/>
      <c r="M7" s="178">
        <v>514</v>
      </c>
      <c r="N7" s="156"/>
      <c r="O7" s="155">
        <v>894</v>
      </c>
      <c r="P7" s="231"/>
    </row>
    <row r="8" spans="1:17" s="152" customFormat="1" ht="15.9" customHeight="1" x14ac:dyDescent="0.2">
      <c r="A8" s="811" t="s">
        <v>483</v>
      </c>
      <c r="B8" s="42" t="s">
        <v>29</v>
      </c>
      <c r="C8" s="179">
        <f t="shared" si="0"/>
        <v>38</v>
      </c>
      <c r="D8" s="180"/>
      <c r="E8" s="538">
        <v>7</v>
      </c>
      <c r="F8" s="539"/>
      <c r="G8" s="538">
        <v>7</v>
      </c>
      <c r="H8" s="539"/>
      <c r="I8" s="538">
        <v>0</v>
      </c>
      <c r="J8" s="539"/>
      <c r="K8" s="538">
        <v>4</v>
      </c>
      <c r="L8" s="539"/>
      <c r="M8" s="538">
        <v>9</v>
      </c>
      <c r="N8" s="539"/>
      <c r="O8" s="540">
        <v>11</v>
      </c>
      <c r="P8" s="231"/>
    </row>
    <row r="9" spans="1:17" s="152" customFormat="1" ht="15.9" customHeight="1" x14ac:dyDescent="0.2">
      <c r="A9" s="811"/>
      <c r="B9" s="42" t="s">
        <v>30</v>
      </c>
      <c r="C9" s="179">
        <f t="shared" si="0"/>
        <v>2236</v>
      </c>
      <c r="D9" s="180"/>
      <c r="E9" s="541">
        <v>358</v>
      </c>
      <c r="F9" s="542"/>
      <c r="G9" s="543">
        <v>350</v>
      </c>
      <c r="H9" s="542"/>
      <c r="I9" s="544">
        <v>0</v>
      </c>
      <c r="J9" s="545"/>
      <c r="K9" s="544">
        <v>242</v>
      </c>
      <c r="L9" s="545"/>
      <c r="M9" s="544">
        <v>497</v>
      </c>
      <c r="N9" s="545"/>
      <c r="O9" s="541">
        <v>789</v>
      </c>
      <c r="P9" s="231"/>
    </row>
    <row r="10" spans="1:17" s="152" customFormat="1" ht="15.9" customHeight="1" x14ac:dyDescent="0.2">
      <c r="A10" s="811" t="s">
        <v>482</v>
      </c>
      <c r="B10" s="42" t="s">
        <v>29</v>
      </c>
      <c r="C10" s="179">
        <f t="shared" ref="C10" si="1">+SUM(E10:O10)</f>
        <v>36</v>
      </c>
      <c r="D10" s="180"/>
      <c r="E10" s="538">
        <v>6</v>
      </c>
      <c r="F10" s="539"/>
      <c r="G10" s="538">
        <v>7</v>
      </c>
      <c r="H10" s="539"/>
      <c r="I10" s="538">
        <v>0</v>
      </c>
      <c r="J10" s="539"/>
      <c r="K10" s="538">
        <v>4</v>
      </c>
      <c r="L10" s="539"/>
      <c r="M10" s="538">
        <v>8</v>
      </c>
      <c r="N10" s="539"/>
      <c r="O10" s="540">
        <v>11</v>
      </c>
      <c r="P10" s="231"/>
    </row>
    <row r="11" spans="1:17" s="152" customFormat="1" ht="15.9" customHeight="1" x14ac:dyDescent="0.2">
      <c r="A11" s="811"/>
      <c r="B11" s="42" t="s">
        <v>30</v>
      </c>
      <c r="C11" s="179">
        <f>+SUM(E11:O11)</f>
        <v>2097</v>
      </c>
      <c r="D11" s="180"/>
      <c r="E11" s="541">
        <v>306</v>
      </c>
      <c r="F11" s="542"/>
      <c r="G11" s="543">
        <v>336</v>
      </c>
      <c r="H11" s="542"/>
      <c r="I11" s="544">
        <v>0</v>
      </c>
      <c r="J11" s="545"/>
      <c r="K11" s="544">
        <v>251</v>
      </c>
      <c r="L11" s="545"/>
      <c r="M11" s="544">
        <v>451</v>
      </c>
      <c r="N11" s="545"/>
      <c r="O11" s="541">
        <v>753</v>
      </c>
      <c r="P11" s="231"/>
      <c r="Q11" s="153"/>
    </row>
    <row r="12" spans="1:17" s="152" customFormat="1" ht="9.9" customHeight="1" x14ac:dyDescent="0.2">
      <c r="A12" s="43"/>
      <c r="B12" s="44"/>
      <c r="C12" s="101"/>
      <c r="D12" s="102"/>
      <c r="E12" s="45"/>
      <c r="F12" s="46"/>
      <c r="G12" s="45"/>
      <c r="H12" s="46"/>
      <c r="I12" s="45"/>
      <c r="J12" s="46"/>
      <c r="K12" s="45"/>
      <c r="L12" s="46"/>
      <c r="M12" s="45"/>
      <c r="N12" s="46"/>
      <c r="O12" s="47"/>
      <c r="P12" s="241"/>
    </row>
    <row r="13" spans="1:17" s="152" customFormat="1" ht="13.5" customHeight="1" x14ac:dyDescent="0.2">
      <c r="A13" s="803" t="s">
        <v>260</v>
      </c>
      <c r="B13" s="803"/>
      <c r="C13" s="803"/>
      <c r="D13" s="803"/>
      <c r="E13" s="803"/>
      <c r="F13" s="803"/>
      <c r="G13" s="803"/>
      <c r="H13" s="803"/>
      <c r="I13" s="803"/>
      <c r="J13" s="803"/>
      <c r="K13" s="803"/>
      <c r="L13" s="803"/>
      <c r="M13" s="803"/>
      <c r="N13" s="803"/>
      <c r="O13" s="803"/>
      <c r="P13" s="229"/>
    </row>
    <row r="14" spans="1:17" ht="22.95" customHeight="1" x14ac:dyDescent="0.2">
      <c r="G14" s="179"/>
    </row>
    <row r="33" ht="22.95" customHeight="1" x14ac:dyDescent="0.2"/>
  </sheetData>
  <sheetProtection algorithmName="SHA-512" hashValue="QC8GsE9nHLxDWw6xogi4yjswUrEosav2ryRFsT52mj39hb7DKr1bf68uZ8F9uIJcafQryAOBYlgpUhw9bwlJig==" saltValue="WeIBtYPi61Z2VUf2Bu6Lkg==" spinCount="100000" sheet="1" objects="1" scenarios="1"/>
  <mergeCells count="14">
    <mergeCell ref="A13:O13"/>
    <mergeCell ref="A3:O3"/>
    <mergeCell ref="A4:B4"/>
    <mergeCell ref="A1:O1"/>
    <mergeCell ref="C4:D4"/>
    <mergeCell ref="E4:F4"/>
    <mergeCell ref="G4:H4"/>
    <mergeCell ref="I4:J4"/>
    <mergeCell ref="K4:L4"/>
    <mergeCell ref="M4:N4"/>
    <mergeCell ref="O4:P4"/>
    <mergeCell ref="A6:A7"/>
    <mergeCell ref="A8:A9"/>
    <mergeCell ref="A10:A11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  <ignoredErrors>
    <ignoredError sqref="C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Normal="100" zoomScaleSheetLayoutView="100" workbookViewId="0">
      <selection sqref="A1:M1"/>
    </sheetView>
  </sheetViews>
  <sheetFormatPr defaultColWidth="9" defaultRowHeight="13.2" x14ac:dyDescent="0.2"/>
  <cols>
    <col min="1" max="1" width="11.109375" style="81" customWidth="1"/>
    <col min="2" max="2" width="11.6640625" style="83" customWidth="1"/>
    <col min="3" max="3" width="0.88671875" style="81" customWidth="1"/>
    <col min="4" max="4" width="11.6640625" style="83" customWidth="1"/>
    <col min="5" max="5" width="0.88671875" style="81" customWidth="1"/>
    <col min="6" max="6" width="11.6640625" style="83" customWidth="1"/>
    <col min="7" max="7" width="0.88671875" style="81" customWidth="1"/>
    <col min="8" max="8" width="11.6640625" style="83" customWidth="1"/>
    <col min="9" max="9" width="0.88671875" style="81" customWidth="1"/>
    <col min="10" max="10" width="11.6640625" style="83" customWidth="1"/>
    <col min="11" max="11" width="0.88671875" style="81" customWidth="1"/>
    <col min="12" max="12" width="11.6640625" style="83" customWidth="1"/>
    <col min="13" max="13" width="0.88671875" style="81" customWidth="1"/>
    <col min="14" max="16384" width="9" style="81"/>
  </cols>
  <sheetData>
    <row r="1" spans="1:13" s="152" customFormat="1" ht="23.1" customHeight="1" x14ac:dyDescent="0.2">
      <c r="A1" s="808" t="s">
        <v>186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</row>
    <row r="2" spans="1:13" s="152" customFormat="1" ht="23.1" customHeight="1" x14ac:dyDescent="0.2">
      <c r="A2" s="229"/>
      <c r="B2" s="230"/>
      <c r="C2" s="229"/>
      <c r="D2" s="230"/>
      <c r="E2" s="229"/>
      <c r="F2" s="230"/>
      <c r="G2" s="229"/>
      <c r="H2" s="230"/>
      <c r="I2" s="229"/>
      <c r="J2" s="230"/>
      <c r="K2" s="229"/>
      <c r="L2" s="230"/>
      <c r="M2" s="229"/>
    </row>
    <row r="3" spans="1:13" s="152" customFormat="1" ht="23.1" customHeight="1" x14ac:dyDescent="0.2">
      <c r="A3" s="804" t="s">
        <v>516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</row>
    <row r="4" spans="1:13" s="152" customFormat="1" ht="20.100000000000001" customHeight="1" x14ac:dyDescent="0.2">
      <c r="A4" s="812" t="s">
        <v>31</v>
      </c>
      <c r="B4" s="814" t="s">
        <v>32</v>
      </c>
      <c r="C4" s="815"/>
      <c r="D4" s="815"/>
      <c r="E4" s="815"/>
      <c r="F4" s="815"/>
      <c r="G4" s="816"/>
      <c r="H4" s="814" t="s">
        <v>219</v>
      </c>
      <c r="I4" s="815"/>
      <c r="J4" s="815"/>
      <c r="K4" s="815"/>
      <c r="L4" s="815"/>
      <c r="M4" s="816"/>
    </row>
    <row r="5" spans="1:13" s="152" customFormat="1" ht="20.100000000000001" customHeight="1" x14ac:dyDescent="0.2">
      <c r="A5" s="813"/>
      <c r="B5" s="814" t="s">
        <v>23</v>
      </c>
      <c r="C5" s="816"/>
      <c r="D5" s="814" t="s">
        <v>33</v>
      </c>
      <c r="E5" s="816"/>
      <c r="F5" s="814" t="s">
        <v>34</v>
      </c>
      <c r="G5" s="816"/>
      <c r="H5" s="814" t="s">
        <v>23</v>
      </c>
      <c r="I5" s="816"/>
      <c r="J5" s="814" t="s">
        <v>33</v>
      </c>
      <c r="K5" s="816"/>
      <c r="L5" s="814" t="s">
        <v>34</v>
      </c>
      <c r="M5" s="816"/>
    </row>
    <row r="6" spans="1:13" s="152" customFormat="1" ht="9.9" customHeight="1" x14ac:dyDescent="0.2">
      <c r="A6" s="38"/>
      <c r="B6" s="49"/>
      <c r="C6" s="50"/>
      <c r="D6" s="49"/>
      <c r="E6" s="50"/>
      <c r="F6" s="49"/>
      <c r="G6" s="50"/>
      <c r="H6" s="51"/>
      <c r="I6" s="50"/>
      <c r="J6" s="49"/>
      <c r="K6" s="50"/>
      <c r="L6" s="49"/>
      <c r="M6" s="231"/>
    </row>
    <row r="7" spans="1:13" s="152" customFormat="1" ht="15.9" customHeight="1" x14ac:dyDescent="0.2">
      <c r="A7" s="479" t="s">
        <v>484</v>
      </c>
      <c r="B7" s="235">
        <f t="shared" ref="B7:B9" si="0">SUM(D7:F7)</f>
        <v>14</v>
      </c>
      <c r="C7" s="236"/>
      <c r="D7" s="235">
        <v>6</v>
      </c>
      <c r="E7" s="236"/>
      <c r="F7" s="235">
        <v>8</v>
      </c>
      <c r="G7" s="236"/>
      <c r="H7" s="237">
        <f t="shared" ref="H7:H11" si="1">SUM(J7:L7)</f>
        <v>3277</v>
      </c>
      <c r="I7" s="238"/>
      <c r="J7" s="235">
        <v>983</v>
      </c>
      <c r="K7" s="236"/>
      <c r="L7" s="234">
        <v>2294</v>
      </c>
      <c r="M7" s="231"/>
    </row>
    <row r="8" spans="1:13" s="152" customFormat="1" ht="15.9" customHeight="1" x14ac:dyDescent="0.2">
      <c r="A8" s="479" t="s">
        <v>275</v>
      </c>
      <c r="B8" s="235">
        <f t="shared" si="0"/>
        <v>15</v>
      </c>
      <c r="C8" s="236"/>
      <c r="D8" s="235">
        <v>9</v>
      </c>
      <c r="E8" s="236"/>
      <c r="F8" s="235">
        <v>6</v>
      </c>
      <c r="G8" s="236"/>
      <c r="H8" s="237">
        <f t="shared" si="1"/>
        <v>3236</v>
      </c>
      <c r="I8" s="238"/>
      <c r="J8" s="235">
        <v>956</v>
      </c>
      <c r="K8" s="236"/>
      <c r="L8" s="234">
        <v>2280</v>
      </c>
      <c r="M8" s="231"/>
    </row>
    <row r="9" spans="1:13" s="152" customFormat="1" ht="15.9" customHeight="1" x14ac:dyDescent="0.2">
      <c r="A9" s="479" t="s">
        <v>348</v>
      </c>
      <c r="B9" s="235">
        <f t="shared" si="0"/>
        <v>10</v>
      </c>
      <c r="C9" s="236"/>
      <c r="D9" s="235">
        <v>5</v>
      </c>
      <c r="E9" s="236"/>
      <c r="F9" s="235">
        <v>5</v>
      </c>
      <c r="G9" s="236"/>
      <c r="H9" s="237">
        <f t="shared" si="1"/>
        <v>3430</v>
      </c>
      <c r="I9" s="238"/>
      <c r="J9" s="384">
        <v>1025</v>
      </c>
      <c r="K9" s="236"/>
      <c r="L9" s="234">
        <v>2405</v>
      </c>
      <c r="M9" s="231"/>
    </row>
    <row r="10" spans="1:13" s="152" customFormat="1" ht="15.9" customHeight="1" x14ac:dyDescent="0.2">
      <c r="A10" s="479" t="s">
        <v>407</v>
      </c>
      <c r="B10" s="235">
        <f>SUM(D10:F10)</f>
        <v>8</v>
      </c>
      <c r="C10" s="236"/>
      <c r="D10" s="235">
        <v>3</v>
      </c>
      <c r="E10" s="236"/>
      <c r="F10" s="235">
        <v>5</v>
      </c>
      <c r="G10" s="236"/>
      <c r="H10" s="237">
        <f t="shared" si="1"/>
        <v>3481</v>
      </c>
      <c r="I10" s="238"/>
      <c r="J10" s="384">
        <v>1035</v>
      </c>
      <c r="K10" s="236"/>
      <c r="L10" s="234">
        <v>2446</v>
      </c>
      <c r="M10" s="231"/>
    </row>
    <row r="11" spans="1:13" s="152" customFormat="1" ht="15.9" customHeight="1" x14ac:dyDescent="0.2">
      <c r="A11" s="479" t="s">
        <v>453</v>
      </c>
      <c r="B11" s="235">
        <f>SUM(D11:F11)</f>
        <v>11</v>
      </c>
      <c r="C11" s="236"/>
      <c r="D11" s="235">
        <v>3</v>
      </c>
      <c r="E11" s="236"/>
      <c r="F11" s="235">
        <v>8</v>
      </c>
      <c r="G11" s="236"/>
      <c r="H11" s="237">
        <f t="shared" si="1"/>
        <v>3460</v>
      </c>
      <c r="I11" s="547"/>
      <c r="J11" s="548">
        <v>1036</v>
      </c>
      <c r="K11" s="546"/>
      <c r="L11" s="549">
        <v>2424</v>
      </c>
      <c r="M11" s="231"/>
    </row>
    <row r="12" spans="1:13" s="152" customFormat="1" ht="15.9" customHeight="1" x14ac:dyDescent="0.2">
      <c r="A12" s="479" t="s">
        <v>485</v>
      </c>
      <c r="B12" s="235">
        <f>SUM(D12:F12)</f>
        <v>12</v>
      </c>
      <c r="C12" s="236"/>
      <c r="D12" s="235">
        <v>5</v>
      </c>
      <c r="E12" s="236"/>
      <c r="F12" s="235">
        <v>7</v>
      </c>
      <c r="G12" s="236"/>
      <c r="H12" s="237">
        <f t="shared" ref="H12" si="2">SUM(J12:L12)</f>
        <v>3847</v>
      </c>
      <c r="I12" s="547"/>
      <c r="J12" s="548">
        <v>1176</v>
      </c>
      <c r="K12" s="546"/>
      <c r="L12" s="549">
        <v>2671</v>
      </c>
      <c r="M12" s="231"/>
    </row>
    <row r="13" spans="1:13" s="152" customFormat="1" ht="9.9" customHeight="1" x14ac:dyDescent="0.2">
      <c r="A13" s="239"/>
      <c r="B13" s="240"/>
      <c r="C13" s="241"/>
      <c r="D13" s="240"/>
      <c r="E13" s="241"/>
      <c r="F13" s="240"/>
      <c r="G13" s="241"/>
      <c r="H13" s="240"/>
      <c r="I13" s="241"/>
      <c r="J13" s="240"/>
      <c r="K13" s="241"/>
      <c r="L13" s="240"/>
      <c r="M13" s="241"/>
    </row>
    <row r="14" spans="1:13" s="152" customFormat="1" ht="13.5" customHeight="1" x14ac:dyDescent="0.2">
      <c r="A14" s="74" t="s">
        <v>261</v>
      </c>
      <c r="B14" s="153"/>
      <c r="D14" s="153"/>
      <c r="F14" s="153"/>
      <c r="H14" s="153"/>
      <c r="J14" s="153"/>
      <c r="L14" s="153"/>
    </row>
  </sheetData>
  <sheetProtection algorithmName="SHA-512" hashValue="+N0UVMK9uSnzrJco2hTnkG7jPJUomvuXSq11f/iYI5ukmHOXCH+enht6J3qFQS/KxZ/EvEwaz0GVlaWTAednWg==" saltValue="ZMNOMRYPTv1SXwhfG9XM2w==" spinCount="100000" sheet="1" objects="1" scenarios="1"/>
  <mergeCells count="11">
    <mergeCell ref="A3:M3"/>
    <mergeCell ref="A1:M1"/>
    <mergeCell ref="A4:A5"/>
    <mergeCell ref="B4:G4"/>
    <mergeCell ref="B5:C5"/>
    <mergeCell ref="D5:E5"/>
    <mergeCell ref="F5:G5"/>
    <mergeCell ref="H5:I5"/>
    <mergeCell ref="J5:K5"/>
    <mergeCell ref="L5:M5"/>
    <mergeCell ref="H4:M4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showGridLines="0" zoomScaleNormal="100" workbookViewId="0">
      <selection sqref="A1:B1"/>
    </sheetView>
  </sheetViews>
  <sheetFormatPr defaultColWidth="9" defaultRowHeight="13.2" x14ac:dyDescent="0.2"/>
  <cols>
    <col min="1" max="1" width="42.6640625" style="81" customWidth="1"/>
    <col min="2" max="2" width="42.6640625" style="83" customWidth="1"/>
    <col min="3" max="16384" width="9" style="81"/>
  </cols>
  <sheetData>
    <row r="1" spans="1:3" s="152" customFormat="1" ht="23.1" customHeight="1" x14ac:dyDescent="0.2">
      <c r="A1" s="808" t="s">
        <v>286</v>
      </c>
      <c r="B1" s="808"/>
    </row>
    <row r="2" spans="1:3" s="152" customFormat="1" ht="23.1" customHeight="1" x14ac:dyDescent="0.2">
      <c r="A2" s="229"/>
      <c r="B2" s="230"/>
    </row>
    <row r="3" spans="1:3" s="152" customFormat="1" ht="23.25" customHeight="1" x14ac:dyDescent="0.2">
      <c r="A3" s="804" t="s">
        <v>517</v>
      </c>
      <c r="B3" s="805"/>
    </row>
    <row r="4" spans="1:3" s="152" customFormat="1" ht="24.9" customHeight="1" x14ac:dyDescent="0.2">
      <c r="A4" s="52" t="s">
        <v>394</v>
      </c>
      <c r="B4" s="52" t="s">
        <v>240</v>
      </c>
    </row>
    <row r="5" spans="1:3" s="152" customFormat="1" ht="9.9" customHeight="1" x14ac:dyDescent="0.2">
      <c r="A5" s="53"/>
      <c r="B5" s="53"/>
    </row>
    <row r="6" spans="1:3" s="152" customFormat="1" ht="15.9" customHeight="1" x14ac:dyDescent="0.2">
      <c r="A6" s="182" t="s">
        <v>486</v>
      </c>
      <c r="B6" s="181">
        <v>0</v>
      </c>
    </row>
    <row r="7" spans="1:3" s="152" customFormat="1" ht="15.9" customHeight="1" x14ac:dyDescent="0.2">
      <c r="A7" s="182" t="s">
        <v>276</v>
      </c>
      <c r="B7" s="181">
        <v>0</v>
      </c>
    </row>
    <row r="8" spans="1:3" s="152" customFormat="1" ht="15.9" customHeight="1" x14ac:dyDescent="0.2">
      <c r="A8" s="182" t="s">
        <v>349</v>
      </c>
      <c r="B8" s="181">
        <v>0</v>
      </c>
    </row>
    <row r="9" spans="1:3" s="152" customFormat="1" ht="15.75" customHeight="1" x14ac:dyDescent="0.2">
      <c r="A9" s="182" t="s">
        <v>408</v>
      </c>
      <c r="B9" s="181">
        <v>0</v>
      </c>
    </row>
    <row r="10" spans="1:3" s="152" customFormat="1" ht="15.75" customHeight="1" x14ac:dyDescent="0.2">
      <c r="A10" s="182" t="s">
        <v>454</v>
      </c>
      <c r="B10" s="550">
        <v>0</v>
      </c>
    </row>
    <row r="11" spans="1:3" s="152" customFormat="1" ht="15.75" customHeight="1" x14ac:dyDescent="0.2">
      <c r="A11" s="182" t="s">
        <v>487</v>
      </c>
      <c r="B11" s="550">
        <v>0</v>
      </c>
    </row>
    <row r="12" spans="1:3" s="152" customFormat="1" ht="9.75" customHeight="1" x14ac:dyDescent="0.2">
      <c r="A12" s="123"/>
      <c r="B12" s="84"/>
      <c r="C12" s="153"/>
    </row>
    <row r="13" spans="1:3" ht="14.1" customHeight="1" x14ac:dyDescent="0.2">
      <c r="A13" s="817"/>
      <c r="B13" s="817"/>
    </row>
  </sheetData>
  <sheetProtection algorithmName="SHA-512" hashValue="pGlm+Tjue6TSlSwHI+/FRQsK9jjB4UjOY+9uA7kD70Hc3kbCbH0mEUn9lS70S/cqx5Z4TualXgwPONJ6ej3k5g==" saltValue="mmzEVeSAsAWyEeZKnrbRfA==" spinCount="100000" sheet="1" objects="1" scenarios="1"/>
  <mergeCells count="3">
    <mergeCell ref="A3:B3"/>
    <mergeCell ref="A1:B1"/>
    <mergeCell ref="A13:B13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Normal="100" zoomScaleSheetLayoutView="100" workbookViewId="0">
      <selection sqref="A1:T1"/>
    </sheetView>
  </sheetViews>
  <sheetFormatPr defaultColWidth="9" defaultRowHeight="13.2" x14ac:dyDescent="0.2"/>
  <cols>
    <col min="1" max="1" width="11.33203125" style="1" customWidth="1"/>
    <col min="2" max="2" width="7.109375" style="2" customWidth="1"/>
    <col min="3" max="3" width="0.44140625" style="1" customWidth="1"/>
    <col min="4" max="4" width="7.21875" style="2" customWidth="1"/>
    <col min="5" max="5" width="0.44140625" style="1" customWidth="1"/>
    <col min="6" max="6" width="7.21875" style="2" customWidth="1"/>
    <col min="7" max="7" width="0.44140625" style="1" customWidth="1"/>
    <col min="8" max="8" width="7.21875" style="2" customWidth="1"/>
    <col min="9" max="9" width="0.44140625" style="1" customWidth="1"/>
    <col min="10" max="10" width="7.21875" style="2" customWidth="1"/>
    <col min="11" max="11" width="0.44140625" style="1" customWidth="1"/>
    <col min="12" max="12" width="7.21875" style="2" customWidth="1"/>
    <col min="13" max="13" width="0.44140625" style="1" customWidth="1"/>
    <col min="14" max="14" width="7.21875" style="2" customWidth="1"/>
    <col min="15" max="15" width="0.44140625" style="1" customWidth="1"/>
    <col min="16" max="16" width="7.21875" style="2" customWidth="1"/>
    <col min="17" max="17" width="0.44140625" style="1" customWidth="1"/>
    <col min="18" max="18" width="7.21875" style="2" customWidth="1"/>
    <col min="19" max="19" width="0.44140625" style="1" customWidth="1"/>
    <col min="20" max="20" width="7.21875" style="2" customWidth="1"/>
    <col min="21" max="21" width="0.44140625" style="1" customWidth="1"/>
    <col min="22" max="16384" width="9" style="1"/>
  </cols>
  <sheetData>
    <row r="1" spans="1:22" ht="23.1" customHeight="1" x14ac:dyDescent="0.2">
      <c r="A1" s="820" t="s">
        <v>250</v>
      </c>
      <c r="B1" s="820"/>
      <c r="C1" s="820"/>
      <c r="D1" s="820"/>
      <c r="E1" s="820"/>
      <c r="F1" s="820"/>
      <c r="G1" s="820"/>
      <c r="H1" s="820"/>
      <c r="I1" s="820"/>
      <c r="J1" s="820"/>
      <c r="K1" s="820"/>
      <c r="L1" s="820"/>
      <c r="M1" s="820"/>
      <c r="N1" s="820"/>
      <c r="O1" s="820"/>
      <c r="P1" s="820"/>
      <c r="Q1" s="820"/>
      <c r="R1" s="820"/>
      <c r="S1" s="820"/>
      <c r="T1" s="820"/>
      <c r="U1" s="14"/>
    </row>
    <row r="2" spans="1:22" ht="23.1" customHeight="1" x14ac:dyDescent="0.2">
      <c r="A2" s="14"/>
      <c r="B2" s="15"/>
      <c r="C2" s="14"/>
      <c r="D2" s="15"/>
      <c r="E2" s="14"/>
      <c r="F2" s="15"/>
      <c r="G2" s="14"/>
      <c r="H2" s="15"/>
      <c r="I2" s="14"/>
      <c r="J2" s="15"/>
      <c r="K2" s="14"/>
      <c r="L2" s="15"/>
      <c r="M2" s="14"/>
      <c r="N2" s="15"/>
      <c r="O2" s="14"/>
      <c r="P2" s="15"/>
      <c r="Q2" s="14"/>
      <c r="R2" s="15"/>
      <c r="S2" s="14"/>
      <c r="T2" s="15"/>
      <c r="U2" s="14"/>
    </row>
    <row r="3" spans="1:22" ht="23.1" customHeight="1" x14ac:dyDescent="0.2">
      <c r="A3" s="821" t="s">
        <v>191</v>
      </c>
      <c r="B3" s="821"/>
      <c r="C3" s="821"/>
      <c r="D3" s="821"/>
      <c r="E3" s="821"/>
      <c r="F3" s="821"/>
      <c r="G3" s="821"/>
      <c r="H3" s="821"/>
      <c r="I3" s="821"/>
      <c r="J3" s="821"/>
      <c r="K3" s="821"/>
      <c r="L3" s="821"/>
      <c r="M3" s="821"/>
      <c r="N3" s="821"/>
      <c r="O3" s="821"/>
      <c r="P3" s="821"/>
      <c r="Q3" s="821"/>
      <c r="R3" s="821"/>
      <c r="S3" s="821"/>
      <c r="T3" s="821"/>
      <c r="U3" s="14"/>
    </row>
    <row r="4" spans="1:22" ht="20.100000000000001" customHeight="1" x14ac:dyDescent="0.2">
      <c r="A4" s="822" t="s">
        <v>35</v>
      </c>
      <c r="B4" s="824" t="s">
        <v>23</v>
      </c>
      <c r="C4" s="825"/>
      <c r="D4" s="825"/>
      <c r="E4" s="826"/>
      <c r="F4" s="827" t="s">
        <v>36</v>
      </c>
      <c r="G4" s="825"/>
      <c r="H4" s="825"/>
      <c r="I4" s="828"/>
      <c r="J4" s="824" t="s">
        <v>37</v>
      </c>
      <c r="K4" s="825"/>
      <c r="L4" s="825"/>
      <c r="M4" s="828"/>
      <c r="N4" s="824" t="s">
        <v>38</v>
      </c>
      <c r="O4" s="825"/>
      <c r="P4" s="825"/>
      <c r="Q4" s="828"/>
      <c r="R4" s="824" t="s">
        <v>39</v>
      </c>
      <c r="S4" s="825"/>
      <c r="T4" s="825"/>
      <c r="U4" s="828"/>
    </row>
    <row r="5" spans="1:22" ht="20.100000000000001" customHeight="1" x14ac:dyDescent="0.2">
      <c r="A5" s="823"/>
      <c r="B5" s="818" t="s">
        <v>40</v>
      </c>
      <c r="C5" s="819"/>
      <c r="D5" s="818" t="s">
        <v>41</v>
      </c>
      <c r="E5" s="829"/>
      <c r="F5" s="830" t="s">
        <v>40</v>
      </c>
      <c r="G5" s="819"/>
      <c r="H5" s="818" t="s">
        <v>41</v>
      </c>
      <c r="I5" s="819"/>
      <c r="J5" s="818" t="s">
        <v>40</v>
      </c>
      <c r="K5" s="819"/>
      <c r="L5" s="818" t="s">
        <v>41</v>
      </c>
      <c r="M5" s="819"/>
      <c r="N5" s="818" t="s">
        <v>40</v>
      </c>
      <c r="O5" s="819"/>
      <c r="P5" s="818" t="s">
        <v>41</v>
      </c>
      <c r="Q5" s="819"/>
      <c r="R5" s="818" t="s">
        <v>40</v>
      </c>
      <c r="S5" s="819"/>
      <c r="T5" s="818" t="s">
        <v>41</v>
      </c>
      <c r="U5" s="819"/>
    </row>
    <row r="6" spans="1:22" ht="6" customHeight="1" x14ac:dyDescent="0.2">
      <c r="A6" s="518"/>
      <c r="B6" s="130"/>
      <c r="C6" s="131"/>
      <c r="D6" s="130"/>
      <c r="E6" s="132"/>
      <c r="F6" s="131"/>
      <c r="G6" s="131"/>
      <c r="H6" s="130"/>
      <c r="I6" s="131"/>
      <c r="J6" s="130"/>
      <c r="K6" s="131"/>
      <c r="L6" s="130"/>
      <c r="M6" s="131"/>
      <c r="N6" s="130"/>
      <c r="O6" s="131"/>
      <c r="P6" s="130"/>
      <c r="Q6" s="131"/>
      <c r="R6" s="130"/>
      <c r="S6" s="131"/>
      <c r="T6" s="130"/>
      <c r="U6" s="133"/>
    </row>
    <row r="7" spans="1:22" ht="18" customHeight="1" x14ac:dyDescent="0.2">
      <c r="A7" s="17" t="s">
        <v>488</v>
      </c>
      <c r="B7" s="363">
        <f t="shared" ref="B7:B8" si="0">SUM(F7,J7,N7,R7)</f>
        <v>1033</v>
      </c>
      <c r="C7" s="96"/>
      <c r="D7" s="75">
        <f t="shared" ref="D7:D8" si="1">SUM(H7,L7,P7,T7)</f>
        <v>422</v>
      </c>
      <c r="E7" s="206"/>
      <c r="F7" s="96">
        <v>213</v>
      </c>
      <c r="G7" s="96"/>
      <c r="H7" s="75">
        <v>53</v>
      </c>
      <c r="I7" s="96"/>
      <c r="J7" s="75">
        <v>255</v>
      </c>
      <c r="K7" s="96"/>
      <c r="L7" s="75">
        <v>51</v>
      </c>
      <c r="M7" s="96"/>
      <c r="N7" s="75">
        <v>280</v>
      </c>
      <c r="O7" s="96"/>
      <c r="P7" s="75">
        <v>78</v>
      </c>
      <c r="Q7" s="96"/>
      <c r="R7" s="75">
        <v>285</v>
      </c>
      <c r="S7" s="96"/>
      <c r="T7" s="75">
        <v>240</v>
      </c>
      <c r="U7" s="16"/>
    </row>
    <row r="8" spans="1:22" ht="18" customHeight="1" x14ac:dyDescent="0.2">
      <c r="A8" s="17" t="s">
        <v>277</v>
      </c>
      <c r="B8" s="363">
        <f t="shared" si="0"/>
        <v>1103</v>
      </c>
      <c r="C8" s="96"/>
      <c r="D8" s="75">
        <f t="shared" si="1"/>
        <v>451</v>
      </c>
      <c r="E8" s="206"/>
      <c r="F8" s="96">
        <v>223</v>
      </c>
      <c r="G8" s="96"/>
      <c r="H8" s="75">
        <v>54</v>
      </c>
      <c r="I8" s="96"/>
      <c r="J8" s="75">
        <v>265</v>
      </c>
      <c r="K8" s="96"/>
      <c r="L8" s="75">
        <v>53</v>
      </c>
      <c r="M8" s="96"/>
      <c r="N8" s="75">
        <v>297</v>
      </c>
      <c r="O8" s="96"/>
      <c r="P8" s="75">
        <v>78</v>
      </c>
      <c r="Q8" s="96"/>
      <c r="R8" s="75">
        <v>318</v>
      </c>
      <c r="S8" s="96"/>
      <c r="T8" s="75">
        <v>266</v>
      </c>
      <c r="U8" s="16"/>
    </row>
    <row r="9" spans="1:22" ht="18" customHeight="1" x14ac:dyDescent="0.2">
      <c r="A9" s="17" t="s">
        <v>350</v>
      </c>
      <c r="B9" s="363">
        <v>1167</v>
      </c>
      <c r="C9" s="96"/>
      <c r="D9" s="75">
        <v>459</v>
      </c>
      <c r="E9" s="206"/>
      <c r="F9" s="96">
        <v>231</v>
      </c>
      <c r="G9" s="96"/>
      <c r="H9" s="75">
        <v>50</v>
      </c>
      <c r="I9" s="96"/>
      <c r="J9" s="75">
        <v>274</v>
      </c>
      <c r="K9" s="96"/>
      <c r="L9" s="75">
        <v>48</v>
      </c>
      <c r="M9" s="96"/>
      <c r="N9" s="75">
        <v>318</v>
      </c>
      <c r="O9" s="96"/>
      <c r="P9" s="75">
        <v>83</v>
      </c>
      <c r="Q9" s="96"/>
      <c r="R9" s="75">
        <v>344</v>
      </c>
      <c r="S9" s="96"/>
      <c r="T9" s="75">
        <v>278</v>
      </c>
      <c r="U9" s="168"/>
    </row>
    <row r="10" spans="1:22" ht="18" customHeight="1" x14ac:dyDescent="0.2">
      <c r="A10" s="17" t="s">
        <v>409</v>
      </c>
      <c r="B10" s="363">
        <f>SUM(F10,J10,N10,R10)</f>
        <v>1268</v>
      </c>
      <c r="C10" s="96"/>
      <c r="D10" s="75">
        <f>SUM(H10,L10,P10,T10)</f>
        <v>496</v>
      </c>
      <c r="E10" s="206"/>
      <c r="F10" s="96">
        <f>238+6</f>
        <v>244</v>
      </c>
      <c r="G10" s="96"/>
      <c r="H10" s="75">
        <f>53+1</f>
        <v>54</v>
      </c>
      <c r="I10" s="96"/>
      <c r="J10" s="75">
        <v>293</v>
      </c>
      <c r="K10" s="96"/>
      <c r="L10" s="75">
        <v>65</v>
      </c>
      <c r="M10" s="96"/>
      <c r="N10" s="75">
        <f>343+2</f>
        <v>345</v>
      </c>
      <c r="O10" s="96"/>
      <c r="P10" s="75">
        <f>78+1</f>
        <v>79</v>
      </c>
      <c r="Q10" s="96"/>
      <c r="R10" s="75">
        <v>386</v>
      </c>
      <c r="S10" s="96"/>
      <c r="T10" s="75">
        <v>298</v>
      </c>
      <c r="U10" s="168"/>
    </row>
    <row r="11" spans="1:22" ht="18" customHeight="1" x14ac:dyDescent="0.2">
      <c r="A11" s="17" t="s">
        <v>456</v>
      </c>
      <c r="B11" s="551">
        <f>SUM(F11,J11,N11,R11)</f>
        <v>1335</v>
      </c>
      <c r="C11" s="552"/>
      <c r="D11" s="553">
        <f>SUM(H11,L11,P11,T11)</f>
        <v>491</v>
      </c>
      <c r="E11" s="554"/>
      <c r="F11" s="552">
        <f>249+14+2+3</f>
        <v>268</v>
      </c>
      <c r="G11" s="552"/>
      <c r="H11" s="553">
        <v>50</v>
      </c>
      <c r="I11" s="552"/>
      <c r="J11" s="553">
        <f>266+35</f>
        <v>301</v>
      </c>
      <c r="K11" s="552"/>
      <c r="L11" s="553">
        <v>64</v>
      </c>
      <c r="M11" s="552"/>
      <c r="N11" s="553">
        <f>323+23+3</f>
        <v>349</v>
      </c>
      <c r="O11" s="552"/>
      <c r="P11" s="553">
        <f>75+2</f>
        <v>77</v>
      </c>
      <c r="Q11" s="552"/>
      <c r="R11" s="553">
        <f>406+11</f>
        <v>417</v>
      </c>
      <c r="S11" s="552"/>
      <c r="T11" s="553">
        <v>300</v>
      </c>
      <c r="U11" s="168"/>
    </row>
    <row r="12" spans="1:22" ht="18" customHeight="1" x14ac:dyDescent="0.2">
      <c r="A12" s="17" t="s">
        <v>489</v>
      </c>
      <c r="B12" s="551">
        <f>SUM(F12,J12,N12,R12)</f>
        <v>1381</v>
      </c>
      <c r="C12" s="552"/>
      <c r="D12" s="553">
        <f>SUM(H12,L12,P12,T12)</f>
        <v>512</v>
      </c>
      <c r="E12" s="554"/>
      <c r="F12" s="676">
        <v>272</v>
      </c>
      <c r="G12" s="676"/>
      <c r="H12" s="675">
        <v>51</v>
      </c>
      <c r="I12" s="676"/>
      <c r="J12" s="675">
        <v>301</v>
      </c>
      <c r="K12" s="676"/>
      <c r="L12" s="675">
        <v>72</v>
      </c>
      <c r="M12" s="676"/>
      <c r="N12" s="675">
        <v>361</v>
      </c>
      <c r="O12" s="676"/>
      <c r="P12" s="675">
        <v>71</v>
      </c>
      <c r="Q12" s="676"/>
      <c r="R12" s="675">
        <v>447</v>
      </c>
      <c r="S12" s="676"/>
      <c r="T12" s="675">
        <v>318</v>
      </c>
      <c r="U12" s="668"/>
    </row>
    <row r="13" spans="1:22" ht="6" customHeight="1" x14ac:dyDescent="0.2">
      <c r="A13" s="124"/>
      <c r="B13" s="125"/>
      <c r="C13" s="126"/>
      <c r="D13" s="125"/>
      <c r="E13" s="110"/>
      <c r="F13" s="103"/>
      <c r="G13" s="103"/>
      <c r="H13" s="85"/>
      <c r="I13" s="103"/>
      <c r="J13" s="85"/>
      <c r="K13" s="103"/>
      <c r="L13" s="85"/>
      <c r="M13" s="103"/>
      <c r="N13" s="85"/>
      <c r="O13" s="103"/>
      <c r="P13" s="85"/>
      <c r="Q13" s="103"/>
      <c r="R13" s="85"/>
      <c r="S13" s="103"/>
      <c r="T13" s="85"/>
      <c r="U13" s="174"/>
      <c r="V13" s="2"/>
    </row>
    <row r="14" spans="1:22" ht="23.1" customHeight="1" x14ac:dyDescent="0.2"/>
    <row r="38" ht="20.100000000000001" customHeight="1" x14ac:dyDescent="0.2"/>
    <row r="39" ht="23.1" customHeight="1" x14ac:dyDescent="0.2"/>
  </sheetData>
  <sheetProtection algorithmName="SHA-512" hashValue="i1hGts8Ic1TcGFrQ3YAbBNKIw4/DIenZFBomGFOpjx24T9aZEfyFhzDXddDefCocPpV8kXinEMFvcYkYTpgP8Q==" saltValue="40LAx5OeC+TYArflTWDBCg==" spinCount="100000" sheet="1" objects="1" scenarios="1"/>
  <mergeCells count="18">
    <mergeCell ref="H5:I5"/>
    <mergeCell ref="J5:K5"/>
    <mergeCell ref="L5:M5"/>
    <mergeCell ref="N5:O5"/>
    <mergeCell ref="P5:Q5"/>
    <mergeCell ref="A1:T1"/>
    <mergeCell ref="A3:T3"/>
    <mergeCell ref="A4:A5"/>
    <mergeCell ref="B4:E4"/>
    <mergeCell ref="F4:I4"/>
    <mergeCell ref="J4:M4"/>
    <mergeCell ref="N4:Q4"/>
    <mergeCell ref="R4:U4"/>
    <mergeCell ref="B5:C5"/>
    <mergeCell ref="D5:E5"/>
    <mergeCell ref="R5:S5"/>
    <mergeCell ref="T5:U5"/>
    <mergeCell ref="F5:G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showGridLines="0" zoomScaleNormal="100" workbookViewId="0">
      <selection sqref="A1:T1"/>
    </sheetView>
  </sheetViews>
  <sheetFormatPr defaultColWidth="9" defaultRowHeight="13.2" x14ac:dyDescent="0.2"/>
  <cols>
    <col min="1" max="1" width="0.44140625" style="1" customWidth="1"/>
    <col min="2" max="2" width="14.6640625" style="2" customWidth="1"/>
    <col min="3" max="3" width="0.44140625" style="1" customWidth="1"/>
    <col min="4" max="4" width="7.109375" style="2" customWidth="1"/>
    <col min="5" max="5" width="0.44140625" style="1" customWidth="1"/>
    <col min="6" max="6" width="7.33203125" style="2" customWidth="1"/>
    <col min="7" max="7" width="0.44140625" style="1" customWidth="1"/>
    <col min="8" max="8" width="7.33203125" style="2" customWidth="1"/>
    <col min="9" max="9" width="0.44140625" style="1" customWidth="1"/>
    <col min="10" max="10" width="7.33203125" style="2" customWidth="1"/>
    <col min="11" max="11" width="0.44140625" style="1" customWidth="1"/>
    <col min="12" max="12" width="7.33203125" style="2" customWidth="1"/>
    <col min="13" max="13" width="0.44140625" style="1" customWidth="1"/>
    <col min="14" max="14" width="7.33203125" style="2" customWidth="1"/>
    <col min="15" max="15" width="0.44140625" style="1" customWidth="1"/>
    <col min="16" max="16" width="7.33203125" style="2" customWidth="1"/>
    <col min="17" max="17" width="0.44140625" style="1" customWidth="1"/>
    <col min="18" max="18" width="8" style="2" customWidth="1"/>
    <col min="19" max="19" width="0.44140625" style="1" customWidth="1"/>
    <col min="20" max="20" width="8" style="2" customWidth="1"/>
    <col min="21" max="21" width="0.44140625" style="1" customWidth="1"/>
    <col min="22" max="16384" width="9" style="1"/>
  </cols>
  <sheetData>
    <row r="1" spans="1:23" ht="23.1" customHeight="1" x14ac:dyDescent="0.2">
      <c r="A1" s="835" t="s">
        <v>251</v>
      </c>
      <c r="B1" s="835"/>
      <c r="C1" s="835"/>
      <c r="D1" s="835"/>
      <c r="E1" s="835"/>
      <c r="F1" s="835"/>
      <c r="G1" s="835"/>
      <c r="H1" s="835"/>
      <c r="I1" s="835"/>
      <c r="J1" s="835"/>
      <c r="K1" s="835"/>
      <c r="L1" s="835"/>
      <c r="M1" s="835"/>
      <c r="N1" s="835"/>
      <c r="O1" s="835"/>
      <c r="P1" s="835"/>
      <c r="Q1" s="835"/>
      <c r="R1" s="835"/>
      <c r="S1" s="835"/>
      <c r="T1" s="835"/>
      <c r="U1" s="33"/>
    </row>
    <row r="2" spans="1:23" ht="23.1" customHeight="1" x14ac:dyDescent="0.2">
      <c r="A2" s="33"/>
      <c r="B2" s="176"/>
      <c r="C2" s="33"/>
      <c r="D2" s="176"/>
      <c r="E2" s="33"/>
      <c r="F2" s="176"/>
      <c r="G2" s="33"/>
      <c r="H2" s="176"/>
      <c r="I2" s="33"/>
      <c r="J2" s="176"/>
      <c r="K2" s="33"/>
      <c r="L2" s="176"/>
      <c r="M2" s="33"/>
      <c r="N2" s="176"/>
      <c r="O2" s="33"/>
      <c r="P2" s="176"/>
      <c r="Q2" s="33"/>
      <c r="R2" s="176"/>
      <c r="S2" s="33"/>
      <c r="T2" s="176"/>
      <c r="U2" s="33"/>
    </row>
    <row r="3" spans="1:23" ht="23.1" customHeight="1" x14ac:dyDescent="0.2">
      <c r="A3" s="33"/>
      <c r="B3" s="837" t="s">
        <v>191</v>
      </c>
      <c r="C3" s="837"/>
      <c r="D3" s="837"/>
      <c r="E3" s="837"/>
      <c r="F3" s="837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  <c r="S3" s="837"/>
      <c r="T3" s="837"/>
      <c r="U3" s="33"/>
    </row>
    <row r="4" spans="1:23" ht="20.100000000000001" customHeight="1" x14ac:dyDescent="0.2">
      <c r="A4" s="291"/>
      <c r="B4" s="833" t="s">
        <v>42</v>
      </c>
      <c r="C4" s="292"/>
      <c r="D4" s="842" t="s">
        <v>43</v>
      </c>
      <c r="E4" s="843"/>
      <c r="F4" s="836" t="s">
        <v>44</v>
      </c>
      <c r="G4" s="846"/>
      <c r="H4" s="846"/>
      <c r="I4" s="846"/>
      <c r="J4" s="846"/>
      <c r="K4" s="846"/>
      <c r="L4" s="846"/>
      <c r="M4" s="846"/>
      <c r="N4" s="846"/>
      <c r="O4" s="846"/>
      <c r="P4" s="846"/>
      <c r="Q4" s="832"/>
      <c r="R4" s="838" t="s">
        <v>40</v>
      </c>
      <c r="S4" s="839"/>
      <c r="T4" s="838" t="s">
        <v>41</v>
      </c>
      <c r="U4" s="839"/>
    </row>
    <row r="5" spans="1:23" ht="19.5" customHeight="1" x14ac:dyDescent="0.2">
      <c r="A5" s="293"/>
      <c r="B5" s="834"/>
      <c r="C5" s="365"/>
      <c r="D5" s="844"/>
      <c r="E5" s="845"/>
      <c r="F5" s="836" t="s">
        <v>45</v>
      </c>
      <c r="G5" s="832"/>
      <c r="H5" s="831" t="s">
        <v>46</v>
      </c>
      <c r="I5" s="832"/>
      <c r="J5" s="831" t="s">
        <v>47</v>
      </c>
      <c r="K5" s="832"/>
      <c r="L5" s="831" t="s">
        <v>48</v>
      </c>
      <c r="M5" s="832"/>
      <c r="N5" s="831" t="s">
        <v>49</v>
      </c>
      <c r="O5" s="832"/>
      <c r="P5" s="831" t="s">
        <v>50</v>
      </c>
      <c r="Q5" s="832"/>
      <c r="R5" s="840"/>
      <c r="S5" s="841"/>
      <c r="T5" s="840"/>
      <c r="U5" s="841"/>
    </row>
    <row r="6" spans="1:23" ht="6" customHeight="1" x14ac:dyDescent="0.2">
      <c r="A6" s="294"/>
      <c r="B6" s="295"/>
      <c r="C6" s="296"/>
      <c r="D6" s="297"/>
      <c r="E6" s="298"/>
      <c r="F6" s="295"/>
      <c r="G6" s="296"/>
      <c r="H6" s="295"/>
      <c r="I6" s="296"/>
      <c r="J6" s="295"/>
      <c r="K6" s="296"/>
      <c r="L6" s="295"/>
      <c r="M6" s="296"/>
      <c r="N6" s="295"/>
      <c r="O6" s="296"/>
      <c r="P6" s="295"/>
      <c r="Q6" s="296"/>
      <c r="R6" s="299"/>
      <c r="S6" s="300"/>
      <c r="T6" s="301"/>
      <c r="U6" s="300"/>
    </row>
    <row r="7" spans="1:23" ht="17.100000000000001" customHeight="1" x14ac:dyDescent="0.2">
      <c r="A7" s="294"/>
      <c r="B7" s="299" t="s">
        <v>488</v>
      </c>
      <c r="C7" s="300"/>
      <c r="D7" s="111">
        <f>SUM(R7:T7)</f>
        <v>4895</v>
      </c>
      <c r="E7" s="120"/>
      <c r="F7" s="97">
        <v>1769</v>
      </c>
      <c r="G7" s="104"/>
      <c r="H7" s="97">
        <v>808</v>
      </c>
      <c r="I7" s="76"/>
      <c r="J7" s="97">
        <v>671</v>
      </c>
      <c r="K7" s="76"/>
      <c r="L7" s="97">
        <v>1114</v>
      </c>
      <c r="M7" s="76"/>
      <c r="N7" s="97">
        <v>254</v>
      </c>
      <c r="O7" s="76"/>
      <c r="P7" s="97">
        <v>279</v>
      </c>
      <c r="Q7" s="76"/>
      <c r="R7" s="97">
        <v>4802</v>
      </c>
      <c r="S7" s="104"/>
      <c r="T7" s="97">
        <v>93</v>
      </c>
      <c r="U7" s="302"/>
    </row>
    <row r="8" spans="1:23" ht="17.100000000000001" customHeight="1" x14ac:dyDescent="0.2">
      <c r="A8" s="294"/>
      <c r="B8" s="299" t="s">
        <v>277</v>
      </c>
      <c r="C8" s="300"/>
      <c r="D8" s="111">
        <v>5030</v>
      </c>
      <c r="E8" s="120"/>
      <c r="F8" s="382">
        <v>1824</v>
      </c>
      <c r="G8" s="97"/>
      <c r="H8" s="111">
        <v>824</v>
      </c>
      <c r="I8" s="97"/>
      <c r="J8" s="111">
        <v>687</v>
      </c>
      <c r="K8" s="97"/>
      <c r="L8" s="111">
        <v>1141</v>
      </c>
      <c r="M8" s="97"/>
      <c r="N8" s="111">
        <v>260</v>
      </c>
      <c r="O8" s="97"/>
      <c r="P8" s="111">
        <v>294</v>
      </c>
      <c r="Q8" s="97"/>
      <c r="R8" s="111">
        <v>4939</v>
      </c>
      <c r="S8" s="97"/>
      <c r="T8" s="111">
        <v>91</v>
      </c>
      <c r="U8" s="302"/>
    </row>
    <row r="9" spans="1:23" ht="17.100000000000001" customHeight="1" x14ac:dyDescent="0.2">
      <c r="A9" s="294"/>
      <c r="B9" s="299" t="s">
        <v>350</v>
      </c>
      <c r="C9" s="300"/>
      <c r="D9" s="111">
        <v>5068</v>
      </c>
      <c r="E9" s="120"/>
      <c r="F9" s="382">
        <v>1857</v>
      </c>
      <c r="G9" s="97"/>
      <c r="H9" s="111">
        <v>817</v>
      </c>
      <c r="I9" s="97"/>
      <c r="J9" s="111">
        <v>679</v>
      </c>
      <c r="K9" s="97"/>
      <c r="L9" s="111">
        <v>1143</v>
      </c>
      <c r="M9" s="97"/>
      <c r="N9" s="111">
        <v>264</v>
      </c>
      <c r="O9" s="97"/>
      <c r="P9" s="111">
        <v>308</v>
      </c>
      <c r="Q9" s="97"/>
      <c r="R9" s="111">
        <v>4979</v>
      </c>
      <c r="S9" s="97"/>
      <c r="T9" s="111">
        <v>89</v>
      </c>
      <c r="U9" s="302"/>
    </row>
    <row r="10" spans="1:23" ht="17.100000000000001" customHeight="1" x14ac:dyDescent="0.2">
      <c r="A10" s="294"/>
      <c r="B10" s="299" t="s">
        <v>461</v>
      </c>
      <c r="C10" s="300"/>
      <c r="D10" s="111">
        <v>4992</v>
      </c>
      <c r="E10" s="120"/>
      <c r="F10" s="382">
        <v>1822</v>
      </c>
      <c r="G10" s="97"/>
      <c r="H10" s="111">
        <v>802</v>
      </c>
      <c r="I10" s="97"/>
      <c r="J10" s="111">
        <v>671</v>
      </c>
      <c r="K10" s="97"/>
      <c r="L10" s="111">
        <v>1140</v>
      </c>
      <c r="M10" s="97"/>
      <c r="N10" s="111">
        <v>265</v>
      </c>
      <c r="O10" s="97"/>
      <c r="P10" s="111">
        <v>292</v>
      </c>
      <c r="Q10" s="97"/>
      <c r="R10" s="111">
        <v>4912</v>
      </c>
      <c r="S10" s="97"/>
      <c r="T10" s="111">
        <v>80</v>
      </c>
      <c r="U10" s="302"/>
    </row>
    <row r="11" spans="1:23" ht="17.100000000000001" customHeight="1" x14ac:dyDescent="0.2">
      <c r="A11" s="294"/>
      <c r="B11" s="299" t="s">
        <v>490</v>
      </c>
      <c r="C11" s="300"/>
      <c r="D11" s="111">
        <v>5015</v>
      </c>
      <c r="E11" s="120"/>
      <c r="F11" s="382">
        <v>1827</v>
      </c>
      <c r="G11" s="97"/>
      <c r="H11" s="111">
        <v>797</v>
      </c>
      <c r="I11" s="97"/>
      <c r="J11" s="111">
        <v>675</v>
      </c>
      <c r="K11" s="97"/>
      <c r="L11" s="111">
        <v>1152</v>
      </c>
      <c r="M11" s="97"/>
      <c r="N11" s="111">
        <v>267</v>
      </c>
      <c r="O11" s="97"/>
      <c r="P11" s="111">
        <v>297</v>
      </c>
      <c r="Q11" s="97"/>
      <c r="R11" s="111">
        <v>4935</v>
      </c>
      <c r="S11" s="97"/>
      <c r="T11" s="111">
        <v>80</v>
      </c>
      <c r="U11" s="302"/>
    </row>
    <row r="12" spans="1:23" s="122" customFormat="1" ht="17.100000000000001" customHeight="1" x14ac:dyDescent="0.2">
      <c r="A12" s="303"/>
      <c r="B12" s="598" t="s">
        <v>489</v>
      </c>
      <c r="C12" s="304"/>
      <c r="D12" s="555">
        <f>SUM(R12:T12)</f>
        <v>5018</v>
      </c>
      <c r="E12" s="556"/>
      <c r="F12" s="557">
        <f>SUM(F14:F19)</f>
        <v>1825</v>
      </c>
      <c r="G12" s="558"/>
      <c r="H12" s="555">
        <f>SUM(H14:H19)</f>
        <v>780</v>
      </c>
      <c r="I12" s="558"/>
      <c r="J12" s="555">
        <f>SUM(J14:J19)</f>
        <v>677</v>
      </c>
      <c r="K12" s="558"/>
      <c r="L12" s="555">
        <f>SUM(L14:L19)</f>
        <v>1171</v>
      </c>
      <c r="M12" s="558"/>
      <c r="N12" s="555">
        <f>SUM(N14:N19)</f>
        <v>263</v>
      </c>
      <c r="O12" s="558"/>
      <c r="P12" s="555">
        <f>SUM(P14:P19)</f>
        <v>302</v>
      </c>
      <c r="Q12" s="558"/>
      <c r="R12" s="555">
        <f>SUM(R14:R19)</f>
        <v>4939</v>
      </c>
      <c r="S12" s="558"/>
      <c r="T12" s="555">
        <f>SUM(T14:T19)</f>
        <v>79</v>
      </c>
      <c r="U12" s="143"/>
    </row>
    <row r="13" spans="1:23" ht="10.5" customHeight="1" x14ac:dyDescent="0.2">
      <c r="A13" s="294"/>
      <c r="B13" s="299"/>
      <c r="C13" s="300"/>
      <c r="D13" s="555"/>
      <c r="E13" s="556"/>
      <c r="F13" s="559"/>
      <c r="G13" s="560"/>
      <c r="H13" s="559"/>
      <c r="I13" s="561"/>
      <c r="J13" s="559"/>
      <c r="K13" s="561"/>
      <c r="L13" s="559"/>
      <c r="M13" s="561"/>
      <c r="N13" s="559"/>
      <c r="O13" s="561"/>
      <c r="P13" s="559"/>
      <c r="Q13" s="561"/>
      <c r="R13" s="559"/>
      <c r="S13" s="560"/>
      <c r="T13" s="559"/>
      <c r="U13" s="302"/>
    </row>
    <row r="14" spans="1:23" ht="17.100000000000001" customHeight="1" x14ac:dyDescent="0.2">
      <c r="A14" s="294"/>
      <c r="B14" s="305" t="s">
        <v>51</v>
      </c>
      <c r="C14" s="306"/>
      <c r="D14" s="562">
        <f>SUM(R14:T14)</f>
        <v>383</v>
      </c>
      <c r="E14" s="563"/>
      <c r="F14" s="680">
        <v>118</v>
      </c>
      <c r="G14" s="678"/>
      <c r="H14" s="680">
        <v>134</v>
      </c>
      <c r="I14" s="678"/>
      <c r="J14" s="680">
        <v>24</v>
      </c>
      <c r="K14" s="678"/>
      <c r="L14" s="680">
        <v>34</v>
      </c>
      <c r="M14" s="678"/>
      <c r="N14" s="680">
        <v>58</v>
      </c>
      <c r="O14" s="678"/>
      <c r="P14" s="680">
        <v>15</v>
      </c>
      <c r="Q14" s="678"/>
      <c r="R14" s="677">
        <v>380</v>
      </c>
      <c r="S14" s="678"/>
      <c r="T14" s="681">
        <v>3</v>
      </c>
      <c r="U14" s="302"/>
      <c r="W14" s="97"/>
    </row>
    <row r="15" spans="1:23" ht="17.100000000000001" customHeight="1" x14ac:dyDescent="0.2">
      <c r="A15" s="294"/>
      <c r="B15" s="307" t="s">
        <v>52</v>
      </c>
      <c r="C15" s="306"/>
      <c r="D15" s="562">
        <f t="shared" ref="D15" si="0">SUM(R15:T15)</f>
        <v>422</v>
      </c>
      <c r="E15" s="563"/>
      <c r="F15" s="680">
        <v>18</v>
      </c>
      <c r="G15" s="678"/>
      <c r="H15" s="680">
        <v>89</v>
      </c>
      <c r="I15" s="678"/>
      <c r="J15" s="680">
        <v>48</v>
      </c>
      <c r="K15" s="678"/>
      <c r="L15" s="680">
        <v>89</v>
      </c>
      <c r="M15" s="678"/>
      <c r="N15" s="680">
        <v>1</v>
      </c>
      <c r="O15" s="678"/>
      <c r="P15" s="680">
        <v>177</v>
      </c>
      <c r="Q15" s="678"/>
      <c r="R15" s="677">
        <v>413</v>
      </c>
      <c r="S15" s="678"/>
      <c r="T15" s="681">
        <v>9</v>
      </c>
      <c r="U15" s="302"/>
      <c r="W15" s="97"/>
    </row>
    <row r="16" spans="1:23" ht="17.100000000000001" customHeight="1" x14ac:dyDescent="0.2">
      <c r="A16" s="294"/>
      <c r="B16" s="307" t="s">
        <v>53</v>
      </c>
      <c r="C16" s="306"/>
      <c r="D16" s="562">
        <f>SUM(R16:T16)</f>
        <v>51</v>
      </c>
      <c r="E16" s="563"/>
      <c r="F16" s="680">
        <v>3</v>
      </c>
      <c r="G16" s="678"/>
      <c r="H16" s="680">
        <v>2</v>
      </c>
      <c r="I16" s="678"/>
      <c r="J16" s="680">
        <v>29</v>
      </c>
      <c r="K16" s="678"/>
      <c r="L16" s="680">
        <v>17</v>
      </c>
      <c r="M16" s="678"/>
      <c r="N16" s="677">
        <v>0</v>
      </c>
      <c r="O16" s="678"/>
      <c r="P16" s="677">
        <v>0</v>
      </c>
      <c r="Q16" s="678"/>
      <c r="R16" s="677">
        <v>51</v>
      </c>
      <c r="S16" s="678"/>
      <c r="T16" s="681">
        <v>0</v>
      </c>
      <c r="U16" s="302"/>
      <c r="W16" s="97"/>
    </row>
    <row r="17" spans="1:23" ht="17.100000000000001" customHeight="1" x14ac:dyDescent="0.2">
      <c r="A17" s="294"/>
      <c r="B17" s="305" t="s">
        <v>54</v>
      </c>
      <c r="C17" s="306"/>
      <c r="D17" s="562">
        <f>SUM(R17:T17)</f>
        <v>2187</v>
      </c>
      <c r="E17" s="556"/>
      <c r="F17" s="680">
        <v>477</v>
      </c>
      <c r="G17" s="678"/>
      <c r="H17" s="680">
        <v>460</v>
      </c>
      <c r="I17" s="678"/>
      <c r="J17" s="680">
        <v>338</v>
      </c>
      <c r="K17" s="678"/>
      <c r="L17" s="680">
        <v>629</v>
      </c>
      <c r="M17" s="678"/>
      <c r="N17" s="680">
        <v>173</v>
      </c>
      <c r="O17" s="678"/>
      <c r="P17" s="680">
        <v>110</v>
      </c>
      <c r="Q17" s="678"/>
      <c r="R17" s="684">
        <v>2132</v>
      </c>
      <c r="S17" s="683"/>
      <c r="T17" s="681">
        <v>55</v>
      </c>
      <c r="U17" s="302"/>
      <c r="W17" s="97"/>
    </row>
    <row r="18" spans="1:23" ht="17.100000000000001" customHeight="1" x14ac:dyDescent="0.2">
      <c r="A18" s="294"/>
      <c r="B18" s="305" t="s">
        <v>464</v>
      </c>
      <c r="C18" s="306"/>
      <c r="D18" s="562">
        <f>SUM(R18:T18)</f>
        <v>212</v>
      </c>
      <c r="E18" s="563"/>
      <c r="F18" s="685">
        <v>76</v>
      </c>
      <c r="G18" s="678"/>
      <c r="H18" s="685">
        <v>72</v>
      </c>
      <c r="I18" s="678"/>
      <c r="J18" s="685">
        <v>30</v>
      </c>
      <c r="K18" s="678"/>
      <c r="L18" s="685">
        <v>3</v>
      </c>
      <c r="M18" s="678"/>
      <c r="N18" s="685">
        <v>31</v>
      </c>
      <c r="O18" s="678"/>
      <c r="P18" s="685">
        <v>0</v>
      </c>
      <c r="Q18" s="678"/>
      <c r="R18" s="685">
        <v>208</v>
      </c>
      <c r="S18" s="678"/>
      <c r="T18" s="685">
        <v>4</v>
      </c>
      <c r="U18" s="76"/>
    </row>
    <row r="19" spans="1:23" ht="17.100000000000001" customHeight="1" x14ac:dyDescent="0.2">
      <c r="A19" s="293"/>
      <c r="B19" s="308" t="s">
        <v>55</v>
      </c>
      <c r="C19" s="309"/>
      <c r="D19" s="564">
        <f>SUM(R19:T19)</f>
        <v>1763</v>
      </c>
      <c r="E19" s="565"/>
      <c r="F19" s="686">
        <v>1133</v>
      </c>
      <c r="G19" s="687"/>
      <c r="H19" s="682">
        <v>23</v>
      </c>
      <c r="I19" s="687"/>
      <c r="J19" s="682">
        <v>208</v>
      </c>
      <c r="K19" s="687"/>
      <c r="L19" s="682">
        <v>399</v>
      </c>
      <c r="M19" s="687"/>
      <c r="N19" s="679">
        <v>0</v>
      </c>
      <c r="O19" s="687"/>
      <c r="P19" s="679">
        <v>0</v>
      </c>
      <c r="Q19" s="687"/>
      <c r="R19" s="688">
        <v>1755</v>
      </c>
      <c r="S19" s="687"/>
      <c r="T19" s="679">
        <v>8</v>
      </c>
      <c r="U19" s="310"/>
    </row>
    <row r="20" spans="1:23" x14ac:dyDescent="0.2">
      <c r="A20" s="325"/>
      <c r="D20" s="148"/>
      <c r="E20" s="122"/>
      <c r="F20" s="148"/>
      <c r="G20" s="122"/>
      <c r="H20" s="148"/>
      <c r="I20" s="122"/>
      <c r="J20" s="148"/>
      <c r="K20" s="122"/>
      <c r="L20" s="148"/>
      <c r="M20" s="122"/>
      <c r="N20" s="148"/>
      <c r="O20" s="122"/>
      <c r="P20" s="148"/>
      <c r="Q20" s="122"/>
      <c r="R20" s="148"/>
      <c r="S20" s="122"/>
      <c r="T20" s="148"/>
    </row>
  </sheetData>
  <sheetProtection algorithmName="SHA-512" hashValue="Z3omgtwPcNIQwn9IkrOa0r6T92NlMRDPytWzmia43zhTRXstmEKy64Nh1NWKOpjgdCVpdnPct7+4y0JQDfrXmw==" saltValue="YRd9Spp/R4MJ1MUmh2/Q1A==" spinCount="100000" sheet="1" objects="1" scenarios="1"/>
  <mergeCells count="13">
    <mergeCell ref="N5:O5"/>
    <mergeCell ref="L5:M5"/>
    <mergeCell ref="B4:B5"/>
    <mergeCell ref="A1:T1"/>
    <mergeCell ref="J5:K5"/>
    <mergeCell ref="H5:I5"/>
    <mergeCell ref="F5:G5"/>
    <mergeCell ref="B3:T3"/>
    <mergeCell ref="R4:S5"/>
    <mergeCell ref="T4:U5"/>
    <mergeCell ref="D4:E5"/>
    <mergeCell ref="F4:Q4"/>
    <mergeCell ref="P5:Q5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zoomScaleNormal="100" zoomScaleSheetLayoutView="112" workbookViewId="0">
      <selection sqref="A1:H1"/>
    </sheetView>
  </sheetViews>
  <sheetFormatPr defaultColWidth="9" defaultRowHeight="13.2" x14ac:dyDescent="0.2"/>
  <cols>
    <col min="1" max="1" width="17.109375" style="1" customWidth="1"/>
    <col min="2" max="2" width="16.6640625" style="2" customWidth="1"/>
    <col min="3" max="3" width="0.88671875" style="1" customWidth="1"/>
    <col min="4" max="4" width="16.6640625" style="2" customWidth="1"/>
    <col min="5" max="5" width="0.88671875" style="1" customWidth="1"/>
    <col min="6" max="6" width="16.6640625" style="2" customWidth="1"/>
    <col min="7" max="7" width="0.88671875" style="1" customWidth="1"/>
    <col min="8" max="8" width="16.6640625" style="2" customWidth="1"/>
    <col min="9" max="9" width="0.88671875" style="1" customWidth="1"/>
    <col min="10" max="16384" width="9" style="1"/>
  </cols>
  <sheetData>
    <row r="1" spans="1:9" ht="23.1" customHeight="1" x14ac:dyDescent="0.2">
      <c r="A1" s="795" t="s">
        <v>252</v>
      </c>
      <c r="B1" s="795"/>
      <c r="C1" s="795"/>
      <c r="D1" s="795"/>
      <c r="E1" s="795"/>
      <c r="F1" s="795"/>
      <c r="G1" s="795"/>
      <c r="H1" s="795"/>
      <c r="I1" s="14"/>
    </row>
    <row r="2" spans="1:9" ht="23.1" customHeight="1" x14ac:dyDescent="0.2">
      <c r="A2" s="14"/>
      <c r="B2" s="15"/>
      <c r="C2" s="14"/>
      <c r="D2" s="15"/>
      <c r="E2" s="14"/>
      <c r="F2" s="15"/>
      <c r="G2" s="14"/>
      <c r="H2" s="15"/>
      <c r="I2" s="14"/>
    </row>
    <row r="3" spans="1:9" ht="23.1" customHeight="1" x14ac:dyDescent="0.2">
      <c r="A3" s="821" t="s">
        <v>315</v>
      </c>
      <c r="B3" s="821"/>
      <c r="C3" s="821"/>
      <c r="D3" s="821"/>
      <c r="E3" s="821"/>
      <c r="F3" s="821"/>
      <c r="G3" s="821"/>
      <c r="H3" s="821"/>
      <c r="I3" s="14"/>
    </row>
    <row r="4" spans="1:9" ht="20.100000000000001" customHeight="1" x14ac:dyDescent="0.2">
      <c r="A4" s="105" t="s">
        <v>56</v>
      </c>
      <c r="B4" s="847" t="s">
        <v>43</v>
      </c>
      <c r="C4" s="848"/>
      <c r="D4" s="849" t="s">
        <v>45</v>
      </c>
      <c r="E4" s="850"/>
      <c r="F4" s="847" t="s">
        <v>46</v>
      </c>
      <c r="G4" s="850"/>
      <c r="H4" s="847" t="s">
        <v>47</v>
      </c>
      <c r="I4" s="850"/>
    </row>
    <row r="5" spans="1:9" ht="6" customHeight="1" x14ac:dyDescent="0.2">
      <c r="A5" s="5"/>
      <c r="B5" s="134"/>
      <c r="C5" s="135"/>
      <c r="D5" s="136"/>
      <c r="E5" s="137"/>
      <c r="F5" s="134"/>
      <c r="G5" s="137"/>
      <c r="H5" s="134"/>
      <c r="I5" s="137"/>
    </row>
    <row r="6" spans="1:9" ht="18" customHeight="1" x14ac:dyDescent="0.2">
      <c r="A6" s="207" t="s">
        <v>488</v>
      </c>
      <c r="B6" s="208">
        <f>SUM(D6:H6)</f>
        <v>1475</v>
      </c>
      <c r="C6" s="206"/>
      <c r="D6" s="663">
        <v>193</v>
      </c>
      <c r="E6" s="511"/>
      <c r="F6" s="363">
        <v>887</v>
      </c>
      <c r="G6" s="511"/>
      <c r="H6" s="363">
        <v>395</v>
      </c>
      <c r="I6" s="16"/>
    </row>
    <row r="7" spans="1:9" ht="18" customHeight="1" x14ac:dyDescent="0.2">
      <c r="A7" s="207" t="s">
        <v>277</v>
      </c>
      <c r="B7" s="208">
        <f>SUM(D7:H7)</f>
        <v>1572</v>
      </c>
      <c r="C7" s="368"/>
      <c r="D7" s="663">
        <v>194</v>
      </c>
      <c r="E7" s="511"/>
      <c r="F7" s="363">
        <v>962</v>
      </c>
      <c r="G7" s="511"/>
      <c r="H7" s="363">
        <v>416</v>
      </c>
      <c r="I7" s="16"/>
    </row>
    <row r="8" spans="1:9" ht="18" customHeight="1" x14ac:dyDescent="0.2">
      <c r="A8" s="207" t="s">
        <v>350</v>
      </c>
      <c r="B8" s="208">
        <f t="shared" ref="B8:B11" si="0">SUM(D8:H8)</f>
        <v>1607</v>
      </c>
      <c r="C8" s="368"/>
      <c r="D8" s="663">
        <v>200</v>
      </c>
      <c r="E8" s="511"/>
      <c r="F8" s="363">
        <v>968</v>
      </c>
      <c r="G8" s="511"/>
      <c r="H8" s="363">
        <v>439</v>
      </c>
      <c r="I8" s="16"/>
    </row>
    <row r="9" spans="1:9" ht="18" customHeight="1" x14ac:dyDescent="0.2">
      <c r="A9" s="207" t="s">
        <v>409</v>
      </c>
      <c r="B9" s="208">
        <f t="shared" si="0"/>
        <v>1747</v>
      </c>
      <c r="C9" s="368"/>
      <c r="D9" s="663">
        <v>212</v>
      </c>
      <c r="E9" s="511"/>
      <c r="F9" s="363">
        <v>1052</v>
      </c>
      <c r="G9" s="511"/>
      <c r="H9" s="363">
        <v>483</v>
      </c>
      <c r="I9" s="16"/>
    </row>
    <row r="10" spans="1:9" ht="18" customHeight="1" x14ac:dyDescent="0.2">
      <c r="A10" s="207" t="s">
        <v>456</v>
      </c>
      <c r="B10" s="208">
        <f t="shared" si="0"/>
        <v>1890</v>
      </c>
      <c r="C10" s="554"/>
      <c r="D10" s="566">
        <v>216</v>
      </c>
      <c r="E10" s="567"/>
      <c r="F10" s="551">
        <v>1149</v>
      </c>
      <c r="G10" s="567"/>
      <c r="H10" s="551">
        <v>525</v>
      </c>
      <c r="I10" s="16"/>
    </row>
    <row r="11" spans="1:9" ht="18" customHeight="1" x14ac:dyDescent="0.2">
      <c r="A11" s="207" t="s">
        <v>489</v>
      </c>
      <c r="B11" s="208">
        <f t="shared" si="0"/>
        <v>1989</v>
      </c>
      <c r="C11" s="554"/>
      <c r="D11" s="692">
        <v>226</v>
      </c>
      <c r="E11" s="691"/>
      <c r="F11" s="690">
        <v>1210</v>
      </c>
      <c r="G11" s="691"/>
      <c r="H11" s="690">
        <v>553</v>
      </c>
      <c r="I11" s="689"/>
    </row>
    <row r="12" spans="1:9" ht="6" customHeight="1" x14ac:dyDescent="0.2">
      <c r="A12" s="127"/>
      <c r="B12" s="125"/>
      <c r="C12" s="110"/>
      <c r="D12" s="530"/>
      <c r="E12" s="512"/>
      <c r="F12" s="513"/>
      <c r="G12" s="512"/>
      <c r="H12" s="513"/>
      <c r="I12" s="3"/>
    </row>
    <row r="13" spans="1:9" ht="23.1" customHeight="1" x14ac:dyDescent="0.2"/>
  </sheetData>
  <sheetProtection algorithmName="SHA-512" hashValue="RY3gkF1BiAOiT5CkSJRIkbw9jyvEXTW4Vx4uHyeDIoVKHjRtrOpKaG05K22xec4S33cLN6SkPbiWtlttTtB0HA==" saltValue="mXZwvNU1cxRHjpV272iZYw==" spinCount="100000" sheet="1" objects="1" scenarios="1"/>
  <mergeCells count="6">
    <mergeCell ref="A1:H1"/>
    <mergeCell ref="A3:H3"/>
    <mergeCell ref="B4:C4"/>
    <mergeCell ref="D4:E4"/>
    <mergeCell ref="F4:G4"/>
    <mergeCell ref="H4:I4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30"/>
  <sheetViews>
    <sheetView showGridLines="0" zoomScaleNormal="100" zoomScaleSheetLayoutView="100" workbookViewId="0">
      <selection sqref="A1:O1"/>
    </sheetView>
  </sheetViews>
  <sheetFormatPr defaultColWidth="9" defaultRowHeight="13.2" x14ac:dyDescent="0.2"/>
  <cols>
    <col min="1" max="1" width="12.6640625" style="1" customWidth="1"/>
    <col min="2" max="2" width="9.6640625" style="2" customWidth="1"/>
    <col min="3" max="3" width="0.44140625" style="1" customWidth="1"/>
    <col min="4" max="4" width="10.109375" style="2" customWidth="1"/>
    <col min="5" max="5" width="0.44140625" style="1" customWidth="1"/>
    <col min="6" max="6" width="10.109375" style="2" customWidth="1"/>
    <col min="7" max="7" width="0.44140625" style="1" customWidth="1"/>
    <col min="8" max="8" width="10.109375" style="2" customWidth="1"/>
    <col min="9" max="9" width="0.44140625" style="1" customWidth="1"/>
    <col min="10" max="10" width="10.109375" style="2" customWidth="1"/>
    <col min="11" max="11" width="0.44140625" style="1" customWidth="1"/>
    <col min="12" max="12" width="10.109375" style="2" customWidth="1"/>
    <col min="13" max="13" width="0.44140625" style="1" customWidth="1"/>
    <col min="14" max="14" width="10.109375" style="2" customWidth="1"/>
    <col min="15" max="15" width="0.44140625" style="1" customWidth="1"/>
    <col min="16" max="16" width="9.33203125" style="2" customWidth="1"/>
    <col min="17" max="17" width="0.44140625" style="1" customWidth="1"/>
    <col min="18" max="18" width="9.33203125" style="2" customWidth="1"/>
    <col min="19" max="19" width="0.44140625" style="1" customWidth="1"/>
    <col min="20" max="16384" width="9" style="1"/>
  </cols>
  <sheetData>
    <row r="1" spans="1:19" ht="23.1" customHeight="1" x14ac:dyDescent="0.2">
      <c r="A1" s="795" t="s">
        <v>237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  <c r="O1" s="795"/>
      <c r="P1" s="31"/>
      <c r="Q1" s="14"/>
      <c r="R1" s="15"/>
      <c r="S1" s="14"/>
    </row>
    <row r="2" spans="1:19" ht="23.1" customHeight="1" x14ac:dyDescent="0.2">
      <c r="A2" s="14"/>
      <c r="B2" s="15"/>
      <c r="C2" s="14"/>
      <c r="D2" s="15"/>
      <c r="E2" s="14"/>
      <c r="F2" s="15"/>
      <c r="G2" s="14"/>
      <c r="H2" s="15"/>
      <c r="I2" s="14"/>
      <c r="J2" s="15"/>
      <c r="K2" s="14"/>
      <c r="L2" s="15"/>
      <c r="M2" s="14"/>
      <c r="N2" s="15"/>
      <c r="O2" s="14"/>
      <c r="P2" s="15"/>
      <c r="Q2" s="14"/>
      <c r="R2" s="15"/>
      <c r="S2" s="14"/>
    </row>
    <row r="3" spans="1:19" ht="23.1" customHeight="1" x14ac:dyDescent="0.2">
      <c r="A3" s="14" t="s">
        <v>238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2" customFormat="1" ht="22.5" customHeight="1" x14ac:dyDescent="0.2">
      <c r="A4" s="871" t="s">
        <v>271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176"/>
      <c r="Q4" s="176"/>
      <c r="R4" s="176"/>
      <c r="S4" s="176"/>
    </row>
    <row r="5" spans="1:19" ht="13.5" customHeight="1" x14ac:dyDescent="0.2">
      <c r="A5" s="864" t="s">
        <v>145</v>
      </c>
      <c r="B5" s="857" t="s">
        <v>155</v>
      </c>
      <c r="C5" s="866"/>
      <c r="D5" s="853" t="s">
        <v>272</v>
      </c>
      <c r="E5" s="854"/>
      <c r="F5" s="857" t="s">
        <v>317</v>
      </c>
      <c r="G5" s="858"/>
      <c r="H5" s="861" t="s">
        <v>318</v>
      </c>
      <c r="I5" s="854"/>
      <c r="J5" s="857" t="s">
        <v>319</v>
      </c>
      <c r="K5" s="858"/>
      <c r="L5" s="861" t="s">
        <v>320</v>
      </c>
      <c r="M5" s="854"/>
      <c r="N5" s="857" t="s">
        <v>156</v>
      </c>
      <c r="O5" s="858"/>
      <c r="P5" s="851"/>
      <c r="Q5" s="852"/>
    </row>
    <row r="6" spans="1:19" x14ac:dyDescent="0.2">
      <c r="A6" s="865"/>
      <c r="B6" s="859"/>
      <c r="C6" s="867"/>
      <c r="D6" s="855"/>
      <c r="E6" s="856"/>
      <c r="F6" s="859"/>
      <c r="G6" s="860"/>
      <c r="H6" s="862"/>
      <c r="I6" s="856"/>
      <c r="J6" s="859"/>
      <c r="K6" s="860"/>
      <c r="L6" s="862"/>
      <c r="M6" s="856"/>
      <c r="N6" s="859"/>
      <c r="O6" s="860"/>
      <c r="P6" s="851"/>
      <c r="Q6" s="852"/>
    </row>
    <row r="7" spans="1:19" ht="13.5" customHeight="1" x14ac:dyDescent="0.2">
      <c r="A7" s="514"/>
      <c r="B7" s="523"/>
      <c r="C7" s="515"/>
      <c r="D7" s="526"/>
      <c r="E7" s="524"/>
      <c r="F7" s="525"/>
      <c r="G7" s="522"/>
      <c r="H7" s="525"/>
      <c r="I7" s="522"/>
      <c r="J7" s="523"/>
      <c r="K7" s="524"/>
      <c r="L7" s="525"/>
      <c r="M7" s="516"/>
      <c r="N7" s="523"/>
      <c r="O7" s="524"/>
      <c r="P7" s="520"/>
      <c r="Q7" s="521"/>
    </row>
    <row r="8" spans="1:19" ht="16.5" customHeight="1" x14ac:dyDescent="0.2">
      <c r="A8" s="207" t="s">
        <v>479</v>
      </c>
      <c r="B8" s="209">
        <f t="shared" ref="B8:B12" si="0">SUM(D8:O8)</f>
        <v>520</v>
      </c>
      <c r="C8" s="210"/>
      <c r="D8" s="211">
        <v>314</v>
      </c>
      <c r="E8" s="212"/>
      <c r="F8" s="209">
        <v>0</v>
      </c>
      <c r="G8" s="212"/>
      <c r="H8" s="209">
        <v>20</v>
      </c>
      <c r="I8" s="212"/>
      <c r="J8" s="209">
        <v>1</v>
      </c>
      <c r="K8" s="212"/>
      <c r="L8" s="209">
        <v>182</v>
      </c>
      <c r="M8" s="212"/>
      <c r="N8" s="209">
        <v>3</v>
      </c>
      <c r="O8" s="517"/>
      <c r="P8" s="311"/>
      <c r="Q8" s="312"/>
    </row>
    <row r="9" spans="1:19" ht="16.5" customHeight="1" x14ac:dyDescent="0.2">
      <c r="A9" s="207" t="s">
        <v>278</v>
      </c>
      <c r="B9" s="209">
        <f t="shared" si="0"/>
        <v>505</v>
      </c>
      <c r="C9" s="210"/>
      <c r="D9" s="211">
        <v>301</v>
      </c>
      <c r="E9" s="212"/>
      <c r="F9" s="209">
        <v>2</v>
      </c>
      <c r="G9" s="212"/>
      <c r="H9" s="209">
        <v>16</v>
      </c>
      <c r="I9" s="212"/>
      <c r="J9" s="209">
        <v>2</v>
      </c>
      <c r="K9" s="212"/>
      <c r="L9" s="209">
        <v>180</v>
      </c>
      <c r="M9" s="212"/>
      <c r="N9" s="209">
        <v>4</v>
      </c>
      <c r="O9" s="517"/>
      <c r="P9" s="311"/>
      <c r="Q9" s="312"/>
    </row>
    <row r="10" spans="1:19" ht="16.5" customHeight="1" x14ac:dyDescent="0.2">
      <c r="A10" s="207" t="s">
        <v>351</v>
      </c>
      <c r="B10" s="209">
        <f t="shared" si="0"/>
        <v>467</v>
      </c>
      <c r="C10" s="210"/>
      <c r="D10" s="211">
        <v>263</v>
      </c>
      <c r="E10" s="212"/>
      <c r="F10" s="209">
        <v>3</v>
      </c>
      <c r="G10" s="212"/>
      <c r="H10" s="209">
        <v>27</v>
      </c>
      <c r="I10" s="212"/>
      <c r="J10" s="209">
        <v>1</v>
      </c>
      <c r="K10" s="212"/>
      <c r="L10" s="209">
        <v>165</v>
      </c>
      <c r="M10" s="212"/>
      <c r="N10" s="209">
        <v>8</v>
      </c>
      <c r="O10" s="517"/>
      <c r="P10" s="311"/>
      <c r="Q10" s="312"/>
    </row>
    <row r="11" spans="1:19" ht="16.5" customHeight="1" x14ac:dyDescent="0.2">
      <c r="A11" s="207" t="s">
        <v>410</v>
      </c>
      <c r="B11" s="209">
        <f t="shared" si="0"/>
        <v>465</v>
      </c>
      <c r="C11" s="210"/>
      <c r="D11" s="211">
        <v>222</v>
      </c>
      <c r="E11" s="212"/>
      <c r="F11" s="209">
        <v>3</v>
      </c>
      <c r="G11" s="212"/>
      <c r="H11" s="209">
        <v>21</v>
      </c>
      <c r="I11" s="212"/>
      <c r="J11" s="209">
        <v>2</v>
      </c>
      <c r="K11" s="212"/>
      <c r="L11" s="209">
        <v>211</v>
      </c>
      <c r="M11" s="212"/>
      <c r="N11" s="209">
        <v>6</v>
      </c>
      <c r="O11" s="517"/>
      <c r="P11" s="311"/>
      <c r="Q11" s="312"/>
    </row>
    <row r="12" spans="1:19" ht="16.5" customHeight="1" x14ac:dyDescent="0.2">
      <c r="A12" s="207" t="s">
        <v>462</v>
      </c>
      <c r="B12" s="209">
        <f t="shared" si="0"/>
        <v>488</v>
      </c>
      <c r="C12" s="210"/>
      <c r="D12" s="211">
        <v>257</v>
      </c>
      <c r="E12" s="212"/>
      <c r="F12" s="209">
        <v>5</v>
      </c>
      <c r="G12" s="212"/>
      <c r="H12" s="209">
        <v>14</v>
      </c>
      <c r="I12" s="212"/>
      <c r="J12" s="209">
        <v>1</v>
      </c>
      <c r="K12" s="212"/>
      <c r="L12" s="209">
        <v>205</v>
      </c>
      <c r="M12" s="210"/>
      <c r="N12" s="209">
        <v>6</v>
      </c>
      <c r="O12" s="517"/>
      <c r="P12" s="311"/>
      <c r="Q12" s="312"/>
    </row>
    <row r="13" spans="1:19" ht="16.5" customHeight="1" x14ac:dyDescent="0.2">
      <c r="A13" s="207" t="s">
        <v>491</v>
      </c>
      <c r="B13" s="209">
        <f t="shared" ref="B13" si="1">SUM(D13:O13)</f>
        <v>446</v>
      </c>
      <c r="C13" s="210"/>
      <c r="D13" s="211">
        <v>240</v>
      </c>
      <c r="E13" s="212"/>
      <c r="F13" s="209">
        <v>1</v>
      </c>
      <c r="G13" s="212"/>
      <c r="H13" s="209">
        <v>24</v>
      </c>
      <c r="I13" s="212"/>
      <c r="J13" s="209">
        <v>0</v>
      </c>
      <c r="K13" s="212"/>
      <c r="L13" s="209">
        <v>167</v>
      </c>
      <c r="M13" s="210"/>
      <c r="N13" s="209">
        <v>14</v>
      </c>
      <c r="O13" s="517"/>
      <c r="P13" s="311"/>
      <c r="Q13" s="312"/>
    </row>
    <row r="14" spans="1:19" ht="6" customHeight="1" x14ac:dyDescent="0.2">
      <c r="A14" s="519"/>
      <c r="B14" s="313"/>
      <c r="C14" s="314"/>
      <c r="D14" s="315"/>
      <c r="E14" s="316"/>
      <c r="F14" s="313"/>
      <c r="G14" s="316"/>
      <c r="H14" s="313"/>
      <c r="I14" s="316"/>
      <c r="J14" s="313"/>
      <c r="K14" s="316"/>
      <c r="L14" s="313"/>
      <c r="M14" s="314"/>
      <c r="N14" s="313"/>
      <c r="O14" s="146"/>
      <c r="P14" s="311"/>
      <c r="Q14" s="312"/>
    </row>
    <row r="15" spans="1:19" ht="13.5" customHeight="1" x14ac:dyDescent="0.2">
      <c r="A15" s="870" t="s">
        <v>273</v>
      </c>
      <c r="B15" s="870"/>
      <c r="C15" s="870"/>
      <c r="D15" s="870"/>
      <c r="E15" s="870"/>
      <c r="F15" s="870"/>
      <c r="G15" s="870"/>
      <c r="H15" s="870"/>
      <c r="I15" s="870"/>
      <c r="J15" s="870"/>
      <c r="K15" s="870"/>
      <c r="L15" s="870"/>
      <c r="M15" s="870"/>
      <c r="N15" s="870"/>
      <c r="O15" s="63"/>
      <c r="P15" s="63"/>
      <c r="Q15" s="317"/>
    </row>
    <row r="16" spans="1:19" ht="13.5" customHeight="1" x14ac:dyDescent="0.2">
      <c r="A16" s="536" t="s">
        <v>321</v>
      </c>
      <c r="B16" s="536"/>
      <c r="C16" s="536"/>
      <c r="D16" s="536"/>
      <c r="E16" s="536"/>
      <c r="F16" s="536"/>
      <c r="G16" s="536"/>
      <c r="H16" s="536"/>
      <c r="I16" s="536"/>
      <c r="J16" s="536"/>
      <c r="K16" s="536"/>
      <c r="L16" s="536"/>
      <c r="M16" s="536"/>
      <c r="N16" s="536"/>
      <c r="O16" s="144"/>
      <c r="P16" s="144"/>
      <c r="Q16" s="144"/>
      <c r="R16" s="348"/>
    </row>
    <row r="17" spans="1:17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317"/>
    </row>
    <row r="18" spans="1:17" ht="22.5" customHeight="1" x14ac:dyDescent="0.2">
      <c r="A18" s="119" t="s">
        <v>181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317"/>
    </row>
    <row r="19" spans="1:17" ht="22.5" customHeight="1" x14ac:dyDescent="0.2">
      <c r="A19" s="147" t="s">
        <v>239</v>
      </c>
      <c r="B19" s="147"/>
      <c r="C19" s="147"/>
      <c r="D19" s="863" t="s">
        <v>202</v>
      </c>
      <c r="E19" s="863"/>
      <c r="F19" s="863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73"/>
    </row>
    <row r="20" spans="1:17" x14ac:dyDescent="0.2">
      <c r="A20" s="864" t="s">
        <v>145</v>
      </c>
      <c r="B20" s="857" t="s">
        <v>155</v>
      </c>
      <c r="C20" s="866"/>
      <c r="D20" s="868" t="s">
        <v>316</v>
      </c>
      <c r="E20" s="858"/>
      <c r="F20" s="857" t="s">
        <v>157</v>
      </c>
      <c r="G20" s="858"/>
      <c r="H20" s="122"/>
      <c r="I20" s="122"/>
      <c r="J20" s="122"/>
      <c r="K20" s="122"/>
      <c r="L20" s="122"/>
      <c r="M20" s="122"/>
      <c r="N20" s="122"/>
      <c r="O20" s="122"/>
      <c r="P20" s="122"/>
      <c r="Q20" s="317"/>
    </row>
    <row r="21" spans="1:17" x14ac:dyDescent="0.2">
      <c r="A21" s="865"/>
      <c r="B21" s="859"/>
      <c r="C21" s="867"/>
      <c r="D21" s="869"/>
      <c r="E21" s="860"/>
      <c r="F21" s="859"/>
      <c r="G21" s="860"/>
      <c r="H21" s="122"/>
      <c r="I21" s="122"/>
      <c r="J21" s="122"/>
      <c r="K21" s="122"/>
      <c r="L21" s="122"/>
      <c r="M21" s="122"/>
      <c r="N21" s="122"/>
      <c r="O21" s="122"/>
      <c r="P21" s="122"/>
      <c r="Q21" s="317"/>
    </row>
    <row r="22" spans="1:17" x14ac:dyDescent="0.2">
      <c r="A22" s="138"/>
      <c r="B22" s="520"/>
      <c r="C22" s="149"/>
      <c r="D22" s="521"/>
      <c r="E22" s="150"/>
      <c r="F22" s="520"/>
      <c r="G22" s="139"/>
      <c r="H22" s="148"/>
      <c r="I22" s="122"/>
      <c r="J22" s="122"/>
      <c r="K22" s="122"/>
      <c r="L22" s="122"/>
      <c r="M22" s="122"/>
      <c r="N22" s="122"/>
      <c r="O22" s="122"/>
      <c r="P22" s="122"/>
      <c r="Q22" s="317"/>
    </row>
    <row r="23" spans="1:17" ht="16.5" customHeight="1" x14ac:dyDescent="0.2">
      <c r="A23" s="207" t="s">
        <v>479</v>
      </c>
      <c r="B23" s="470">
        <f t="shared" ref="B23:B27" si="2">SUM(D23:F23)</f>
        <v>5578</v>
      </c>
      <c r="C23" s="213"/>
      <c r="D23" s="169">
        <v>2032</v>
      </c>
      <c r="E23" s="170"/>
      <c r="F23" s="171">
        <v>3546</v>
      </c>
      <c r="G23" s="145"/>
      <c r="H23" s="122"/>
      <c r="I23" s="122"/>
      <c r="J23" s="122"/>
      <c r="K23" s="122"/>
      <c r="L23" s="122"/>
      <c r="M23" s="122"/>
      <c r="N23" s="122"/>
      <c r="O23" s="122"/>
      <c r="P23" s="122"/>
      <c r="Q23" s="317"/>
    </row>
    <row r="24" spans="1:17" ht="16.5" customHeight="1" x14ac:dyDescent="0.2">
      <c r="A24" s="207" t="s">
        <v>279</v>
      </c>
      <c r="B24" s="470">
        <f t="shared" si="2"/>
        <v>6148</v>
      </c>
      <c r="C24" s="213"/>
      <c r="D24" s="169">
        <v>2010</v>
      </c>
      <c r="E24" s="170"/>
      <c r="F24" s="171">
        <v>4138</v>
      </c>
      <c r="G24" s="145"/>
      <c r="H24" s="122"/>
      <c r="I24" s="122"/>
      <c r="J24" s="122"/>
      <c r="K24" s="122"/>
      <c r="L24" s="122"/>
      <c r="M24" s="122"/>
      <c r="N24" s="122"/>
      <c r="O24" s="122"/>
      <c r="P24" s="122"/>
      <c r="Q24" s="317"/>
    </row>
    <row r="25" spans="1:17" ht="16.5" customHeight="1" x14ac:dyDescent="0.2">
      <c r="A25" s="207" t="s">
        <v>352</v>
      </c>
      <c r="B25" s="470">
        <f t="shared" si="2"/>
        <v>6978</v>
      </c>
      <c r="C25" s="213"/>
      <c r="D25" s="169">
        <v>2198</v>
      </c>
      <c r="E25" s="170"/>
      <c r="F25" s="171">
        <v>4780</v>
      </c>
      <c r="G25" s="145"/>
      <c r="H25" s="122"/>
      <c r="I25" s="122"/>
      <c r="J25" s="122"/>
      <c r="K25" s="122"/>
      <c r="L25" s="122"/>
      <c r="M25" s="122"/>
      <c r="N25" s="122"/>
      <c r="O25" s="122"/>
      <c r="P25" s="122"/>
      <c r="Q25" s="317"/>
    </row>
    <row r="26" spans="1:17" ht="16.5" customHeight="1" x14ac:dyDescent="0.2">
      <c r="A26" s="297" t="s">
        <v>411</v>
      </c>
      <c r="B26" s="470">
        <f t="shared" si="2"/>
        <v>7134</v>
      </c>
      <c r="C26" s="471"/>
      <c r="D26" s="472">
        <v>2337</v>
      </c>
      <c r="E26" s="473"/>
      <c r="F26" s="245">
        <v>4797</v>
      </c>
      <c r="G26" s="145"/>
      <c r="H26" s="122"/>
      <c r="I26" s="122"/>
      <c r="J26" s="122"/>
      <c r="K26" s="122"/>
      <c r="L26" s="122"/>
      <c r="M26" s="122"/>
      <c r="N26" s="122"/>
      <c r="O26" s="122"/>
      <c r="P26" s="122"/>
      <c r="Q26" s="317"/>
    </row>
    <row r="27" spans="1:17" ht="16.5" customHeight="1" x14ac:dyDescent="0.2">
      <c r="A27" s="297" t="s">
        <v>450</v>
      </c>
      <c r="B27" s="470">
        <f t="shared" si="2"/>
        <v>7502</v>
      </c>
      <c r="C27" s="471"/>
      <c r="D27" s="472">
        <v>2782</v>
      </c>
      <c r="E27" s="473"/>
      <c r="F27" s="245">
        <v>4720</v>
      </c>
      <c r="G27" s="145"/>
      <c r="H27" s="312"/>
      <c r="I27" s="317"/>
      <c r="J27" s="317"/>
      <c r="K27" s="317"/>
      <c r="L27" s="317"/>
      <c r="M27" s="317"/>
      <c r="N27" s="317"/>
      <c r="O27" s="317"/>
      <c r="P27" s="122"/>
      <c r="Q27" s="317"/>
    </row>
    <row r="28" spans="1:17" ht="16.5" customHeight="1" x14ac:dyDescent="0.2">
      <c r="A28" s="297" t="s">
        <v>481</v>
      </c>
      <c r="B28" s="470">
        <f>SUM(D28:F28)</f>
        <v>7306</v>
      </c>
      <c r="C28" s="471"/>
      <c r="D28" s="695">
        <v>2258</v>
      </c>
      <c r="E28" s="696"/>
      <c r="F28" s="694">
        <v>5048</v>
      </c>
      <c r="G28" s="693"/>
      <c r="H28" s="312"/>
      <c r="I28" s="317"/>
      <c r="J28" s="317"/>
      <c r="K28" s="317"/>
      <c r="L28" s="317"/>
      <c r="M28" s="317"/>
      <c r="N28" s="317"/>
      <c r="O28" s="317"/>
      <c r="P28" s="122"/>
      <c r="Q28" s="317"/>
    </row>
    <row r="29" spans="1:17" ht="6" customHeight="1" x14ac:dyDescent="0.2">
      <c r="A29" s="128"/>
      <c r="B29" s="474"/>
      <c r="C29" s="113"/>
      <c r="D29" s="112"/>
      <c r="E29" s="88"/>
      <c r="F29" s="323"/>
      <c r="G29" s="252"/>
      <c r="H29" s="312"/>
      <c r="I29" s="317"/>
      <c r="J29" s="317"/>
      <c r="K29" s="317"/>
      <c r="L29" s="317"/>
      <c r="M29" s="317"/>
      <c r="N29" s="317"/>
      <c r="O29" s="317"/>
      <c r="P29" s="317"/>
      <c r="Q29" s="317"/>
    </row>
    <row r="30" spans="1:17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</row>
  </sheetData>
  <sheetProtection algorithmName="SHA-512" hashValue="5Leu6BDQkXRqG1w7CIzwTns2Y6yTbzdwoEKqujRv+qZW5Q+ZlExphy5CNVu/wbrjMJoGSRCX2ByYSG9/KA7WUg==" saltValue="/xc1O3evMpPmA/PpraguJA==" spinCount="100000" sheet="1" objects="1" scenarios="1"/>
  <mergeCells count="18">
    <mergeCell ref="A1:O1"/>
    <mergeCell ref="D19:F19"/>
    <mergeCell ref="A20:A21"/>
    <mergeCell ref="B20:C21"/>
    <mergeCell ref="D20:E21"/>
    <mergeCell ref="F20:G21"/>
    <mergeCell ref="A15:H15"/>
    <mergeCell ref="I15:N15"/>
    <mergeCell ref="A4:O4"/>
    <mergeCell ref="A5:A6"/>
    <mergeCell ref="B5:C6"/>
    <mergeCell ref="P5:Q6"/>
    <mergeCell ref="D5:E6"/>
    <mergeCell ref="F5:G6"/>
    <mergeCell ref="H5:I6"/>
    <mergeCell ref="J5:K6"/>
    <mergeCell ref="L5:M6"/>
    <mergeCell ref="N5:O6"/>
  </mergeCells>
  <phoneticPr fontId="9"/>
  <pageMargins left="0.70866141732283472" right="0.70866141732283472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14</vt:i4>
      </vt:variant>
    </vt:vector>
  </HeadingPairs>
  <TitlesOfParts>
    <vt:vector size="38" baseType="lpstr">
      <vt:lpstr>105</vt:lpstr>
      <vt:lpstr>106</vt:lpstr>
      <vt:lpstr>107</vt:lpstr>
      <vt:lpstr>108</vt:lpstr>
      <vt:lpstr>109</vt:lpstr>
      <vt:lpstr>110</vt:lpstr>
      <vt:lpstr>111</vt:lpstr>
      <vt:lpstr>112</vt:lpstr>
      <vt:lpstr>113（1）（2）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</vt:lpstr>
      <vt:lpstr>126・127</vt:lpstr>
      <vt:lpstr>128</vt:lpstr>
      <vt:lpstr>129</vt:lpstr>
      <vt:lpstr>'105'!Print_Area</vt:lpstr>
      <vt:lpstr>'106'!Print_Area</vt:lpstr>
      <vt:lpstr>'108'!Print_Area</vt:lpstr>
      <vt:lpstr>'110'!Print_Area</vt:lpstr>
      <vt:lpstr>'113（1）（2）'!Print_Area</vt:lpstr>
      <vt:lpstr>'114'!Print_Area</vt:lpstr>
      <vt:lpstr>'115'!Print_Area</vt:lpstr>
      <vt:lpstr>'118'!Print_Area</vt:lpstr>
      <vt:lpstr>'120'!Print_Area</vt:lpstr>
      <vt:lpstr>'122'!Print_Area</vt:lpstr>
      <vt:lpstr>'124'!Print_Area</vt:lpstr>
      <vt:lpstr>'125'!Print_Area</vt:lpstr>
      <vt:lpstr>'126・127'!Print_Area</vt:lpstr>
      <vt:lpstr>'128'!Print_Area</vt:lpstr>
    </vt:vector>
  </TitlesOfParts>
  <Company>秦野市役所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JYOSYO01</dc:creator>
  <cp:lastModifiedBy>Windows ユーザー</cp:lastModifiedBy>
  <cp:lastPrinted>2025-05-21T04:06:14Z</cp:lastPrinted>
  <dcterms:created xsi:type="dcterms:W3CDTF">2005-03-29T00:53:24Z</dcterms:created>
  <dcterms:modified xsi:type="dcterms:W3CDTF">2025-06-26T05:38:02Z</dcterms:modified>
</cp:coreProperties>
</file>