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3238\Desktop\運営の手引き\集団指導\06.地域密着型介護老人福祉施設\"/>
    </mc:Choice>
  </mc:AlternateContent>
  <bookViews>
    <workbookView xWindow="31155" yWindow="585" windowWidth="24495" windowHeight="16995" tabRatio="874"/>
  </bookViews>
  <sheets>
    <sheet name="運営状況点検書（老福・併設短期）" sheetId="23" r:id="rId1"/>
    <sheet name="入所者数・利用者数一覧表" sheetId="24" r:id="rId2"/>
    <sheet name=" 非常災害対策計画" sheetId="25" r:id="rId3"/>
    <sheet name="（従来型）" sheetId="21" r:id="rId4"/>
    <sheet name="（ユニット型）" sheetId="20" r:id="rId5"/>
    <sheet name="シフト記号表（従来型・ユニット型共通）" sheetId="19" r:id="rId6"/>
    <sheet name="【記載例】（ユニット型）" sheetId="10" r:id="rId7"/>
    <sheet name="【記載例】シフト記号表（勤務時間帯）" sheetId="16" r:id="rId8"/>
    <sheet name="（従来型）記入方法" sheetId="22" r:id="rId9"/>
    <sheet name="（ユニット型）記入方法" sheetId="4" r:id="rId10"/>
    <sheet name="プルダウン・リスト（従来型・ユニット型共通）" sheetId="3" r:id="rId11"/>
  </sheets>
  <definedNames>
    <definedName name="【記載例】シフト記号" localSheetId="5">'シフト記号表（従来型・ユニット型共通）'!$C$6:$C$47</definedName>
    <definedName name="【記載例】シフト記号">'【記載例】シフト記号表（勤務時間帯）'!$C$6:$C$47</definedName>
    <definedName name="【記載例】シフト記号表" localSheetId="5">'シフト記号表（従来型・ユニット型共通）'!$C$6:$C$47</definedName>
    <definedName name="【記載例】シフト記号表">'【記載例】シフト記号表（勤務時間帯）'!$C$6:$C$47</definedName>
    <definedName name="HIT_ROW107" localSheetId="2">' 非常災害対策計画'!#REF!</definedName>
    <definedName name="HIT_ROW107" localSheetId="0">'運営状況点検書（老福・併設短期）'!$C$342</definedName>
    <definedName name="HIT_ROW109" localSheetId="2">' 非常災害対策計画'!#REF!</definedName>
    <definedName name="HIT_ROW109" localSheetId="0">'運営状況点検書（老福・併設短期）'!$C$346</definedName>
    <definedName name="HIT_ROW124" localSheetId="2">' 非常災害対策計画'!#REF!</definedName>
    <definedName name="HIT_ROW124" localSheetId="0">'運営状況点検書（老福・併設短期）'!$C$365</definedName>
    <definedName name="HIT_ROW180" localSheetId="2">' 非常災害対策計画'!#REF!</definedName>
    <definedName name="HIT_ROW180" localSheetId="0">'運営状況点検書（老福・併設短期）'!#REF!</definedName>
    <definedName name="HIT_ROW81" localSheetId="2">' 非常災害対策計画'!#REF!</definedName>
    <definedName name="HIT_ROW81" localSheetId="0">'運営状況点検書（老福・併設短期）'!$C$290</definedName>
    <definedName name="_xlnm.Print_Area" localSheetId="2">' 非常災害対策計画'!$A$1:$AA$59</definedName>
    <definedName name="_xlnm.Print_Area" localSheetId="4">'（ユニット型）'!$A$1:$BN$237</definedName>
    <definedName name="_xlnm.Print_Area" localSheetId="9">'（ユニット型）記入方法'!$A$1:$Q$93</definedName>
    <definedName name="_xlnm.Print_Area" localSheetId="3">'（従来型）'!$A$1:$BJ$237</definedName>
    <definedName name="_xlnm.Print_Area" localSheetId="8">'（従来型）記入方法'!$A$1:$Q$83</definedName>
    <definedName name="_xlnm.Print_Area" localSheetId="6">'【記載例】（ユニット型）'!$A$1:$BN$97</definedName>
    <definedName name="_xlnm.Print_Area" localSheetId="7">'【記載例】シフト記号表（勤務時間帯）'!$B$1:$N$52</definedName>
    <definedName name="_xlnm.Print_Area" localSheetId="5">'シフト記号表（従来型・ユニット型共通）'!$B$1:$N$54</definedName>
    <definedName name="_xlnm.Print_Area" localSheetId="0">'運営状況点検書（老福・併設短期）'!$A$1:$AA$539</definedName>
    <definedName name="_xlnm.Print_Titles" localSheetId="4">'（ユニット型）'!$1:$16</definedName>
    <definedName name="_xlnm.Print_Titles" localSheetId="3">'（従来型）'!$1:$16</definedName>
    <definedName name="_xlnm.Print_Titles" localSheetId="6">'【記載例】（ユニット型）'!$1:$16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B12" i="21" l="1"/>
  <c r="BF12" i="20"/>
  <c r="BF12" i="10"/>
  <c r="AI225" i="20" l="1"/>
  <c r="AI224" i="20"/>
  <c r="AI223" i="20"/>
  <c r="AI222" i="20"/>
  <c r="AG225" i="20"/>
  <c r="AG224" i="20"/>
  <c r="AG223" i="20"/>
  <c r="AG222" i="20"/>
  <c r="S225" i="20"/>
  <c r="S224" i="20"/>
  <c r="S223" i="20"/>
  <c r="S222" i="20"/>
  <c r="Q225" i="20"/>
  <c r="Q224" i="20"/>
  <c r="Q223" i="20"/>
  <c r="Q222" i="20"/>
  <c r="AE225" i="21"/>
  <c r="AE224" i="21"/>
  <c r="AE223" i="21"/>
  <c r="AE222" i="21"/>
  <c r="AC225" i="21"/>
  <c r="AC224" i="21"/>
  <c r="AC223" i="21"/>
  <c r="AC222" i="21"/>
  <c r="O225" i="21"/>
  <c r="O224" i="21"/>
  <c r="O223" i="21"/>
  <c r="O222" i="21"/>
  <c r="M225" i="21"/>
  <c r="M224" i="21"/>
  <c r="M223" i="21"/>
  <c r="M222" i="21"/>
  <c r="AI85" i="10"/>
  <c r="AI83" i="10"/>
  <c r="AG85" i="10"/>
  <c r="AG83" i="10"/>
  <c r="S85" i="10"/>
  <c r="S84" i="10"/>
  <c r="Q85" i="10"/>
  <c r="Q84"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BB64" i="21" l="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AA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Z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AA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Z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W68" i="10" l="1"/>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2" i="10" l="1"/>
  <c r="AG84" i="10"/>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<sst xmlns="http://schemas.openxmlformats.org/spreadsheetml/2006/main" count="3207" uniqueCount="919">
  <si>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</si>
  <si>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</si>
  <si>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</si>
  <si>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</si>
  <si>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</si>
  <si>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</si>
  <si>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</si>
  <si>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</si>
  <si>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</si>
  <si>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</si>
  <si>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</si>
  <si>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</si>
  <si>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</si>
  <si>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</si>
  <si>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</si>
  <si>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</si>
  <si>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</si>
  <si>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</si>
  <si>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</si>
  <si>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</si>
  <si>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</si>
  <si>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</si>
  <si>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</si>
  <si>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</si>
  <si>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</si>
  <si>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</si>
  <si>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</si>
  <si>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</si>
  <si>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</si>
  <si>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</si>
  <si>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</si>
  <si>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</si>
  <si>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</si>
  <si>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</si>
  <si>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</si>
  <si>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</si>
  <si>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</si>
  <si>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</si>
  <si>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</si>
  <si>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</si>
  <si>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</si>
  <si>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</si>
  <si>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</si>
  <si>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</si>
  <si>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</si>
  <si>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</si>
  <si>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</si>
  <si>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</si>
  <si>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</si>
  <si>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</si>
  <si>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</si>
  <si>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</si>
  <si>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</si>
  <si>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</si>
  <si>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</si>
  <si>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</si>
  <si>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</si>
  <si>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</si>
  <si>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</si>
  <si>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</si>
  <si>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</si>
  <si>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</si>
  <si>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</si>
  <si>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</si>
  <si>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</si>
  <si>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</si>
  <si>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</si>
  <si>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</si>
  <si>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</si>
  <si>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</si>
  <si>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</si>
  <si>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</si>
  <si>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</si>
  <si>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</si>
  <si>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</si>
  <si>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</si>
  <si>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</si>
  <si>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</si>
  <si>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</si>
  <si>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</si>
  <si>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</si>
  <si>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</si>
  <si>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</si>
  <si>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</si>
  <si>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</si>
  <si>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</si>
  <si>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</si>
  <si>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</si>
  <si>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</si>
  <si>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</si>
  <si>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</si>
  <si>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</si>
  <si>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</si>
  <si>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</si>
  <si>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</si>
  <si>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</si>
  <si>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</si>
  <si>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</si>
  <si>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</si>
  <si>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</si>
  <si>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</si>
  <si>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</si>
  <si>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</si>
  <si>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</si>
  <si>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</si>
  <si>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</si>
  <si>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</si>
  <si>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</si>
  <si>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</si>
  <si>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</si>
  <si>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</si>
  <si>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</si>
  <si>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</si>
  <si>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</si>
  <si>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</si>
  <si>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</si>
  <si>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</si>
  <si>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</si>
  <si>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</si>
  <si>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</si>
  <si>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</si>
  <si>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</si>
  <si>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</si>
  <si>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</si>
  <si>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</si>
  <si>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</si>
  <si>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</si>
  <si>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</si>
  <si>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</si>
  <si>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</si>
  <si>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</si>
  <si>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</si>
  <si>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</si>
  <si>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</si>
  <si>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</si>
  <si>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</si>
  <si>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</si>
  <si>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</si>
  <si>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</si>
  <si>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</si>
  <si>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</si>
  <si>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</si>
  <si>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</si>
  <si>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</si>
  <si>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</si>
  <si>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</si>
  <si>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</si>
  <si>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</si>
  <si>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</si>
  <si>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</si>
  <si>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</si>
  <si>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</si>
  <si>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</si>
  <si>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</si>
  <si>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</si>
  <si>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</si>
  <si>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</si>
  <si>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</si>
  <si>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</si>
  <si>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</si>
  <si>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</si>
  <si>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</si>
  <si>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</si>
  <si>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</si>
  <si>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</si>
  <si>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</si>
  <si>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</si>
  <si>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</si>
  <si>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</si>
  <si>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</si>
  <si>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</si>
  <si>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</si>
  <si>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</si>
  <si>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</si>
  <si>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</si>
  <si>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</si>
  <si>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</si>
  <si>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</si>
  <si>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</si>
  <si>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</si>
  <si>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</si>
  <si>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</si>
  <si>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</si>
  <si>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</si>
  <si>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</si>
  <si>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</si>
  <si>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</si>
  <si>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</si>
  <si>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</si>
  <si>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</si>
  <si>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</si>
  <si>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</si>
  <si>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</si>
  <si>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</si>
  <si>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</si>
  <si>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</si>
  <si>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</si>
  <si>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</si>
  <si>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</si>
  <si>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</si>
  <si>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</si>
  <si>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</si>
  <si>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</si>
  <si>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</si>
  <si>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</si>
  <si>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</si>
  <si>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</si>
  <si>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</si>
  <si>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</si>
  <si>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</si>
  <si>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</si>
  <si>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</si>
  <si>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</si>
  <si>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</si>
  <si>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</si>
  <si>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</si>
  <si>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</si>
  <si>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</si>
  <si>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</si>
  <si>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</si>
  <si>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</si>
  <si>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</si>
  <si>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</si>
  <si>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</si>
  <si>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</si>
  <si>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</si>
  <si>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</si>
  <si>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</si>
  <si>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</si>
  <si>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</si>
  <si>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</si>
  <si>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</si>
  <si>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</si>
  <si>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</si>
  <si>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</si>
  <si>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</si>
  <si>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</si>
  <si>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</si>
  <si>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</si>
  <si>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</si>
  <si>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</si>
  <si>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</si>
  <si>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</si>
  <si>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</si>
  <si>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</si>
  <si>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</si>
  <si>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</si>
  <si>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</si>
  <si>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</si>
  <si>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</si>
  <si>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</si>
  <si>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</si>
  <si>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</si>
  <si>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</si>
  <si>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</si>
  <si>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</si>
  <si>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</si>
  <si>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</si>
  <si>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</si>
  <si>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</si>
  <si>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</si>
  <si>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</si>
  <si>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</si>
  <si>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</si>
  <si>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</si>
  <si>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</si>
  <si>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</si>
  <si>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</si>
  <si>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</si>
  <si>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</si>
  <si>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</si>
  <si>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</si>
  <si>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</si>
  <si>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</si>
  <si>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</si>
  <si>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</si>
  <si>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</si>
  <si>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</si>
  <si>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</si>
  <si>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</si>
  <si>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</si>
  <si>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</si>
  <si>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</si>
  <si>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</si>
  <si>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</si>
  <si>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</si>
  <si>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</si>
  <si>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</si>
  <si>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</si>
  <si>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</si>
  <si>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</si>
  <si>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</si>
  <si>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</si>
  <si>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</si>
  <si>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</si>
  <si>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</si>
  <si>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</si>
  <si>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</si>
  <si>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</si>
  <si>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</si>
  <si>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</si>
  <si>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</si>
  <si>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</si>
  <si>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</si>
  <si>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</si>
  <si>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</si>
  <si>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</si>
  <si>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</si>
  <si>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</si>
  <si>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</si>
  <si>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</si>
  <si>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</si>
  <si>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</si>
  <si>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</si>
  <si>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</si>
  <si>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</si>
  <si>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</si>
  <si>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</si>
  <si>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</si>
  <si>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</si>
  <si>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</si>
  <si>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</si>
  <si>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</si>
  <si>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</si>
  <si>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</si>
  <si>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</si>
  <si>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</si>
  <si>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　高齢者虐待防止等のための措置を講じている。</t>
    <rPh sb="1" eb="4">
      <t>コウレイシャ</t>
    </rPh>
    <rPh sb="4" eb="6">
      <t>ギャクタイ</t>
    </rPh>
    <rPh sb="6" eb="8">
      <t>ボウシ</t>
    </rPh>
    <rPh sb="8" eb="9">
      <t>トウ</t>
    </rPh>
    <rPh sb="13" eb="15">
      <t>ソチ</t>
    </rPh>
    <rPh sb="16" eb="17">
      <t>コウ</t>
    </rPh>
    <phoneticPr fontId="27"/>
  </si>
  <si>
    <t>問1</t>
    <rPh sb="0" eb="1">
      <t>ト</t>
    </rPh>
    <phoneticPr fontId="27"/>
  </si>
  <si>
    <t>（１）　高齢者虐待の防止</t>
    <rPh sb="4" eb="7">
      <t>コウレイシャ</t>
    </rPh>
    <rPh sb="7" eb="9">
      <t>ギャクタイ</t>
    </rPh>
    <rPh sb="10" eb="12">
      <t>ボウシ</t>
    </rPh>
    <phoneticPr fontId="27"/>
  </si>
  <si>
    <t>　要介護者の人格を尊重するとともに、介護保険法又は介護保険法に基づく命令を遵守し、要介護者のため忠実にその職務を遂行する義務の履行が確保されるよう、業務管理体制を整備している。</t>
    <rPh sb="1" eb="2">
      <t>ヨウ</t>
    </rPh>
    <rPh sb="2" eb="4">
      <t>カイゴ</t>
    </rPh>
    <rPh sb="4" eb="5">
      <t>シャ</t>
    </rPh>
    <rPh sb="6" eb="8">
      <t>ジンカク</t>
    </rPh>
    <rPh sb="9" eb="11">
      <t>ソンチョウ</t>
    </rPh>
    <rPh sb="18" eb="20">
      <t>カイゴ</t>
    </rPh>
    <rPh sb="20" eb="23">
      <t>ホケンホウ</t>
    </rPh>
    <rPh sb="23" eb="24">
      <t>マタ</t>
    </rPh>
    <rPh sb="25" eb="27">
      <t>カイゴ</t>
    </rPh>
    <rPh sb="27" eb="29">
      <t>ホケン</t>
    </rPh>
    <rPh sb="29" eb="30">
      <t>ホウ</t>
    </rPh>
    <rPh sb="31" eb="32">
      <t>モト</t>
    </rPh>
    <rPh sb="34" eb="36">
      <t>メイレイ</t>
    </rPh>
    <rPh sb="37" eb="39">
      <t>ジュンシュ</t>
    </rPh>
    <rPh sb="41" eb="42">
      <t>ヨウ</t>
    </rPh>
    <rPh sb="42" eb="45">
      <t>カイゴシャ</t>
    </rPh>
    <rPh sb="48" eb="50">
      <t>チュウジツ</t>
    </rPh>
    <rPh sb="53" eb="55">
      <t>ショクム</t>
    </rPh>
    <rPh sb="56" eb="58">
      <t>スイコウ</t>
    </rPh>
    <rPh sb="60" eb="62">
      <t>ギム</t>
    </rPh>
    <rPh sb="63" eb="65">
      <t>リコウ</t>
    </rPh>
    <rPh sb="66" eb="68">
      <t>カクホ</t>
    </rPh>
    <rPh sb="74" eb="76">
      <t>ギョウム</t>
    </rPh>
    <rPh sb="76" eb="78">
      <t>カンリ</t>
    </rPh>
    <rPh sb="78" eb="80">
      <t>タイセイ</t>
    </rPh>
    <rPh sb="81" eb="83">
      <t>セイビ</t>
    </rPh>
    <phoneticPr fontId="27"/>
  </si>
  <si>
    <t>（１）　業務管理体制</t>
    <rPh sb="4" eb="6">
      <t>ギョウム</t>
    </rPh>
    <rPh sb="6" eb="8">
      <t>カンリ</t>
    </rPh>
    <rPh sb="8" eb="10">
      <t>タイセイ</t>
    </rPh>
    <phoneticPr fontId="27"/>
  </si>
  <si>
    <t>　指定地域密着型サービス基準第155条第１項に規定する基準を満たさない場合は、14単位を所定単位数から減算している。</t>
    <rPh sb="1" eb="3">
      <t>シテイ</t>
    </rPh>
    <rPh sb="3" eb="5">
      <t>チイキ</t>
    </rPh>
    <rPh sb="5" eb="7">
      <t>ミッチャク</t>
    </rPh>
    <rPh sb="7" eb="8">
      <t>ガタ</t>
    </rPh>
    <rPh sb="12" eb="14">
      <t>キジュン</t>
    </rPh>
    <rPh sb="14" eb="15">
      <t>ダイ</t>
    </rPh>
    <rPh sb="18" eb="19">
      <t>ジョウ</t>
    </rPh>
    <rPh sb="19" eb="20">
      <t>ダイ</t>
    </rPh>
    <rPh sb="21" eb="22">
      <t>コウ</t>
    </rPh>
    <rPh sb="23" eb="25">
      <t>キテイ</t>
    </rPh>
    <rPh sb="27" eb="29">
      <t>キジュン</t>
    </rPh>
    <rPh sb="30" eb="31">
      <t>ミ</t>
    </rPh>
    <rPh sb="35" eb="37">
      <t>バアイ</t>
    </rPh>
    <rPh sb="41" eb="43">
      <t>タンイ</t>
    </rPh>
    <rPh sb="44" eb="46">
      <t>ショテイ</t>
    </rPh>
    <rPh sb="46" eb="49">
      <t>タンイスウ</t>
    </rPh>
    <rPh sb="51" eb="53">
      <t>ゲンサン</t>
    </rPh>
    <phoneticPr fontId="27"/>
  </si>
  <si>
    <t>（７）　栄養管理に係る減算</t>
    <rPh sb="4" eb="6">
      <t>エイヨウ</t>
    </rPh>
    <rPh sb="6" eb="8">
      <t>カンリ</t>
    </rPh>
    <rPh sb="9" eb="10">
      <t>カカワ</t>
    </rPh>
    <rPh sb="11" eb="13">
      <t>ゲンサン</t>
    </rPh>
    <phoneticPr fontId="27"/>
  </si>
  <si>
    <t>　指定地域密着型サービス基準第155条第1項に規定する基準に適合していない場合、1日につき5単位を所定単位数から減算している。</t>
    <rPh sb="1" eb="3">
      <t>シテイ</t>
    </rPh>
    <rPh sb="3" eb="5">
      <t>チイキ</t>
    </rPh>
    <rPh sb="5" eb="8">
      <t>ミッチャクガタ</t>
    </rPh>
    <rPh sb="12" eb="14">
      <t>キジュン</t>
    </rPh>
    <rPh sb="14" eb="15">
      <t>ダイ</t>
    </rPh>
    <rPh sb="18" eb="19">
      <t>ジョウ</t>
    </rPh>
    <rPh sb="19" eb="20">
      <t>ダイ</t>
    </rPh>
    <rPh sb="21" eb="22">
      <t>コウ</t>
    </rPh>
    <rPh sb="23" eb="25">
      <t>キテイ</t>
    </rPh>
    <rPh sb="27" eb="29">
      <t>キジュン</t>
    </rPh>
    <rPh sb="30" eb="32">
      <t>テキゴウ</t>
    </rPh>
    <rPh sb="37" eb="39">
      <t>バアイ</t>
    </rPh>
    <rPh sb="41" eb="42">
      <t>ニチ</t>
    </rPh>
    <rPh sb="46" eb="48">
      <t>タンイ</t>
    </rPh>
    <rPh sb="49" eb="51">
      <t>ショテイ</t>
    </rPh>
    <rPh sb="51" eb="54">
      <t>タンイスウ</t>
    </rPh>
    <rPh sb="56" eb="58">
      <t>ゲンザン</t>
    </rPh>
    <phoneticPr fontId="27"/>
  </si>
  <si>
    <t>（６）　安全管理体制未実施減算</t>
    <rPh sb="4" eb="6">
      <t>アンゼン</t>
    </rPh>
    <rPh sb="6" eb="8">
      <t>カンリ</t>
    </rPh>
    <rPh sb="8" eb="10">
      <t>タイセイ</t>
    </rPh>
    <rPh sb="10" eb="13">
      <t>ミジッシ</t>
    </rPh>
    <rPh sb="13" eb="15">
      <t>ゲンサン</t>
    </rPh>
    <phoneticPr fontId="27"/>
  </si>
  <si>
    <t>問２</t>
    <rPh sb="0" eb="1">
      <t>ト</t>
    </rPh>
    <phoneticPr fontId="27"/>
  </si>
  <si>
    <t>　やむを得ず身体的拘束等を行った場合に、その態様及び時間、その際の入所者の心身の状況並びに緊急やむを得ない理由を記録していない場合、事実が生じた月の翌月から改善が認められる月までの間について、入所者全員について１日につき基本単位数の10％を減算している。</t>
    <rPh sb="4" eb="5">
      <t>エ</t>
    </rPh>
    <rPh sb="6" eb="8">
      <t>シンタイ</t>
    </rPh>
    <rPh sb="8" eb="9">
      <t>テキ</t>
    </rPh>
    <rPh sb="9" eb="11">
      <t>コウソク</t>
    </rPh>
    <rPh sb="11" eb="12">
      <t>トウ</t>
    </rPh>
    <rPh sb="13" eb="14">
      <t>オコナ</t>
    </rPh>
    <rPh sb="16" eb="18">
      <t>バアイ</t>
    </rPh>
    <phoneticPr fontId="27"/>
  </si>
  <si>
    <t>（５）　身体拘束廃止未実施減算</t>
    <rPh sb="4" eb="6">
      <t>シンタイ</t>
    </rPh>
    <rPh sb="6" eb="8">
      <t>コウソク</t>
    </rPh>
    <rPh sb="8" eb="10">
      <t>ハイシ</t>
    </rPh>
    <rPh sb="10" eb="13">
      <t>ミジッシ</t>
    </rPh>
    <rPh sb="13" eb="15">
      <t>ゲンサン</t>
    </rPh>
    <phoneticPr fontId="27"/>
  </si>
  <si>
    <t>　日中に、ユニットごとに常時１人以上の介護職員又は看護職員を配置していない又はユニットごとに常勤のユニットリーダーを配置していない場合、基準に満たない月の翌々月から、基準に満たない状況が解消されるに至った月まで、すべての入所者等について基本単位数の９７％で算定している。</t>
    <rPh sb="1" eb="3">
      <t>ニッチュウ</t>
    </rPh>
    <rPh sb="12" eb="14">
      <t>ジョウジ</t>
    </rPh>
    <rPh sb="15" eb="16">
      <t>ニン</t>
    </rPh>
    <rPh sb="16" eb="18">
      <t>イジョウ</t>
    </rPh>
    <rPh sb="19" eb="21">
      <t>カイゴ</t>
    </rPh>
    <rPh sb="21" eb="23">
      <t>ショクイン</t>
    </rPh>
    <rPh sb="23" eb="24">
      <t>マタ</t>
    </rPh>
    <rPh sb="25" eb="27">
      <t>カンゴ</t>
    </rPh>
    <rPh sb="27" eb="29">
      <t>ショクイン</t>
    </rPh>
    <rPh sb="30" eb="32">
      <t>ハイチ</t>
    </rPh>
    <phoneticPr fontId="27"/>
  </si>
  <si>
    <t>（４）　ユニットにおける職員に係る減算</t>
    <rPh sb="12" eb="14">
      <t>ショクイン</t>
    </rPh>
    <rPh sb="15" eb="16">
      <t>カカ</t>
    </rPh>
    <rPh sb="17" eb="19">
      <t>ゲンサン</t>
    </rPh>
    <phoneticPr fontId="27"/>
  </si>
  <si>
    <t>　月平均の入所者数が運営規程に定められている入所定員を超える場合、定員超過利用になった翌月から、定員超過利用が解消されるに至った月まで、すべての入所者等について基本単位数の７０％で算定している。（やむを得ない措置等による定員の超過を除く）</t>
    <rPh sb="1" eb="4">
      <t>ツキヘイキン</t>
    </rPh>
    <rPh sb="5" eb="8">
      <t>ニュウショシャ</t>
    </rPh>
    <rPh sb="8" eb="9">
      <t>スウ</t>
    </rPh>
    <rPh sb="10" eb="12">
      <t>ウンエイ</t>
    </rPh>
    <rPh sb="12" eb="14">
      <t>キテイ</t>
    </rPh>
    <rPh sb="15" eb="16">
      <t>サダ</t>
    </rPh>
    <rPh sb="22" eb="24">
      <t>ニュウショ</t>
    </rPh>
    <rPh sb="24" eb="26">
      <t>テイイン</t>
    </rPh>
    <rPh sb="27" eb="28">
      <t>コ</t>
    </rPh>
    <rPh sb="30" eb="32">
      <t>バアイ</t>
    </rPh>
    <rPh sb="33" eb="35">
      <t>テイイン</t>
    </rPh>
    <rPh sb="35" eb="37">
      <t>チョウカ</t>
    </rPh>
    <phoneticPr fontId="27"/>
  </si>
  <si>
    <t>（３）　定員超過利用減算</t>
    <rPh sb="4" eb="6">
      <t>テイイン</t>
    </rPh>
    <rPh sb="6" eb="8">
      <t>チョウカ</t>
    </rPh>
    <rPh sb="8" eb="10">
      <t>リヨウ</t>
    </rPh>
    <rPh sb="10" eb="12">
      <t>ゲンサン</t>
    </rPh>
    <phoneticPr fontId="27"/>
  </si>
  <si>
    <t>（介護支援専門員の人員欠如）
　人員基準上必要とされる員数から減少した場合にはその翌々月から人員基準欠如が解消されるに至った月まで、すべての入所者等について基本単位数の７０％で算定している。</t>
    <rPh sb="1" eb="3">
      <t>カイゴ</t>
    </rPh>
    <rPh sb="3" eb="5">
      <t>シエン</t>
    </rPh>
    <rPh sb="5" eb="8">
      <t>センモンイン</t>
    </rPh>
    <rPh sb="9" eb="11">
      <t>ジンイン</t>
    </rPh>
    <rPh sb="11" eb="13">
      <t>ケツジョ</t>
    </rPh>
    <phoneticPr fontId="27"/>
  </si>
  <si>
    <t>問2</t>
    <rPh sb="0" eb="1">
      <t>トイ</t>
    </rPh>
    <phoneticPr fontId="27"/>
  </si>
  <si>
    <t>（看護・介護職員の人員欠如）
　人員基準上必要とされる員数から一割を超えて減少した場合にはその翌月から人員基準欠如が解消されるに至った月まで、一割の範囲内で減少した場合にはその翌々月から人員基準欠如が解消されるに至った月まで、すべての入所者等について基本単位数の７０％で算定している。</t>
    <rPh sb="1" eb="3">
      <t>カンゴ</t>
    </rPh>
    <rPh sb="4" eb="6">
      <t>カイゴ</t>
    </rPh>
    <rPh sb="6" eb="8">
      <t>ショクイン</t>
    </rPh>
    <rPh sb="9" eb="11">
      <t>ジンイン</t>
    </rPh>
    <rPh sb="11" eb="13">
      <t>ケツジョ</t>
    </rPh>
    <rPh sb="16" eb="18">
      <t>ジンイン</t>
    </rPh>
    <rPh sb="18" eb="20">
      <t>キジュン</t>
    </rPh>
    <rPh sb="20" eb="21">
      <t>ジョウ</t>
    </rPh>
    <rPh sb="21" eb="23">
      <t>ヒツヨウ</t>
    </rPh>
    <rPh sb="27" eb="29">
      <t>インズウ</t>
    </rPh>
    <rPh sb="31" eb="32">
      <t>イチ</t>
    </rPh>
    <rPh sb="32" eb="33">
      <t>ワリ</t>
    </rPh>
    <rPh sb="34" eb="35">
      <t>コ</t>
    </rPh>
    <rPh sb="37" eb="39">
      <t>ゲンショウ</t>
    </rPh>
    <rPh sb="41" eb="43">
      <t>バアイ</t>
    </rPh>
    <rPh sb="47" eb="48">
      <t>ヨク</t>
    </rPh>
    <rPh sb="48" eb="49">
      <t>ツキ</t>
    </rPh>
    <rPh sb="51" eb="53">
      <t>ジンイン</t>
    </rPh>
    <rPh sb="53" eb="55">
      <t>キジュン</t>
    </rPh>
    <rPh sb="55" eb="57">
      <t>ケツジョ</t>
    </rPh>
    <rPh sb="58" eb="60">
      <t>カイショウ</t>
    </rPh>
    <rPh sb="64" eb="65">
      <t>イタ</t>
    </rPh>
    <rPh sb="67" eb="68">
      <t>ツキ</t>
    </rPh>
    <rPh sb="71" eb="72">
      <t>イチ</t>
    </rPh>
    <rPh sb="72" eb="73">
      <t>ワリ</t>
    </rPh>
    <rPh sb="74" eb="77">
      <t>ハンイナイ</t>
    </rPh>
    <rPh sb="78" eb="80">
      <t>ゲンショウ</t>
    </rPh>
    <rPh sb="82" eb="84">
      <t>バアイ</t>
    </rPh>
    <rPh sb="88" eb="90">
      <t>ヨクヨク</t>
    </rPh>
    <rPh sb="90" eb="91">
      <t>ツキ</t>
    </rPh>
    <phoneticPr fontId="27"/>
  </si>
  <si>
    <t>（２）　人員基準欠如減算</t>
    <rPh sb="4" eb="6">
      <t>ジンイン</t>
    </rPh>
    <rPh sb="6" eb="8">
      <t>キジュン</t>
    </rPh>
    <rPh sb="8" eb="10">
      <t>ケツジョ</t>
    </rPh>
    <rPh sb="10" eb="12">
      <t>ゲンサン</t>
    </rPh>
    <phoneticPr fontId="27"/>
  </si>
  <si>
    <t>　夜勤を行う介護職員・看護職員の数について、ある月（暦月）において基準に満たない事態が２日以上連続して発生するか、４日以上発生した場合、翌月のすべての入所者等について基本単位数の９７％で算定している。</t>
    <rPh sb="1" eb="3">
      <t>ヤキン</t>
    </rPh>
    <rPh sb="4" eb="5">
      <t>オコナ</t>
    </rPh>
    <rPh sb="6" eb="8">
      <t>カイゴ</t>
    </rPh>
    <rPh sb="8" eb="10">
      <t>ショクイン</t>
    </rPh>
    <rPh sb="11" eb="13">
      <t>カンゴ</t>
    </rPh>
    <rPh sb="13" eb="15">
      <t>ショクイン</t>
    </rPh>
    <rPh sb="16" eb="17">
      <t>カズ</t>
    </rPh>
    <rPh sb="24" eb="25">
      <t>ツキ</t>
    </rPh>
    <rPh sb="26" eb="27">
      <t>レキ</t>
    </rPh>
    <rPh sb="27" eb="28">
      <t>ゲツ</t>
    </rPh>
    <rPh sb="33" eb="35">
      <t>キジュン</t>
    </rPh>
    <rPh sb="36" eb="37">
      <t>ミ</t>
    </rPh>
    <rPh sb="40" eb="42">
      <t>ジタイ</t>
    </rPh>
    <rPh sb="44" eb="45">
      <t>ニチ</t>
    </rPh>
    <rPh sb="45" eb="47">
      <t>イジョウ</t>
    </rPh>
    <rPh sb="47" eb="49">
      <t>レンゾク</t>
    </rPh>
    <phoneticPr fontId="27"/>
  </si>
  <si>
    <t>（１）　夜間職員基準減算</t>
    <rPh sb="4" eb="6">
      <t>ヤカン</t>
    </rPh>
    <rPh sb="6" eb="8">
      <t>ショクイン</t>
    </rPh>
    <rPh sb="8" eb="10">
      <t>キジュン</t>
    </rPh>
    <rPh sb="10" eb="12">
      <t>ゲンサン</t>
    </rPh>
    <phoneticPr fontId="27"/>
  </si>
  <si>
    <t>　(Ⅰ)のみ
　サービス提供体制強化加算（Ⅰ）又は（Ⅱ）を算定している。</t>
    <rPh sb="12" eb="14">
      <t>テイキョウ</t>
    </rPh>
    <rPh sb="14" eb="16">
      <t>タイセイ</t>
    </rPh>
    <rPh sb="16" eb="18">
      <t>キョウカ</t>
    </rPh>
    <rPh sb="18" eb="20">
      <t>カサン</t>
    </rPh>
    <rPh sb="23" eb="24">
      <t>マタ</t>
    </rPh>
    <rPh sb="29" eb="31">
      <t>サンテイ</t>
    </rPh>
    <phoneticPr fontId="27"/>
  </si>
  <si>
    <t>問9</t>
    <rPh sb="0" eb="1">
      <t>ト</t>
    </rPh>
    <phoneticPr fontId="27"/>
  </si>
  <si>
    <t>　(Ⅰ・Ⅱ共通)
　その他の職種の賃金改善に要する費用の見込額が年額440万円を上回らない。</t>
    <rPh sb="12" eb="13">
      <t>タ</t>
    </rPh>
    <rPh sb="14" eb="16">
      <t>ショクシュ</t>
    </rPh>
    <rPh sb="17" eb="19">
      <t>チンギン</t>
    </rPh>
    <rPh sb="19" eb="21">
      <t>カイゼン</t>
    </rPh>
    <rPh sb="22" eb="23">
      <t>ヨウ</t>
    </rPh>
    <rPh sb="25" eb="27">
      <t>ヒヨウ</t>
    </rPh>
    <rPh sb="28" eb="30">
      <t>ミコミ</t>
    </rPh>
    <rPh sb="30" eb="31">
      <t>ガク</t>
    </rPh>
    <rPh sb="32" eb="34">
      <t>ネンガク</t>
    </rPh>
    <rPh sb="37" eb="39">
      <t>マンエン</t>
    </rPh>
    <rPh sb="40" eb="42">
      <t>ウワマワ</t>
    </rPh>
    <phoneticPr fontId="27"/>
  </si>
  <si>
    <t>問8</t>
    <rPh sb="0" eb="1">
      <t>ト</t>
    </rPh>
    <phoneticPr fontId="27"/>
  </si>
  <si>
    <t>　(Ⅰ・Ⅱ共通)
　介護職員（経験・技能のある介護職員を除く。）の賃金改善に要する費用の見込額の平均が、介護職員以外の職員の賃金改善に要する費用の見込額の平均の２倍以上である。ただし、介護職員以外の職員平均賃金額が介護職員（経験・技能のある介護職員を除く。）の平均賃金額を上回らない場合はその限りでない。</t>
    <rPh sb="10" eb="12">
      <t>カイゴ</t>
    </rPh>
    <rPh sb="12" eb="14">
      <t>ショクイン</t>
    </rPh>
    <rPh sb="15" eb="17">
      <t>ケイケン</t>
    </rPh>
    <rPh sb="18" eb="20">
      <t>ギノウ</t>
    </rPh>
    <rPh sb="23" eb="25">
      <t>カイゴ</t>
    </rPh>
    <rPh sb="25" eb="27">
      <t>ショクイン</t>
    </rPh>
    <rPh sb="28" eb="29">
      <t>ノゾ</t>
    </rPh>
    <rPh sb="33" eb="35">
      <t>チンギン</t>
    </rPh>
    <rPh sb="35" eb="37">
      <t>カイゼン</t>
    </rPh>
    <rPh sb="38" eb="39">
      <t>ヨウ</t>
    </rPh>
    <rPh sb="41" eb="43">
      <t>ヒヨウ</t>
    </rPh>
    <rPh sb="44" eb="46">
      <t>ミコミ</t>
    </rPh>
    <rPh sb="46" eb="47">
      <t>ガク</t>
    </rPh>
    <rPh sb="48" eb="50">
      <t>ヘイキン</t>
    </rPh>
    <rPh sb="52" eb="54">
      <t>カイゴ</t>
    </rPh>
    <rPh sb="54" eb="56">
      <t>ショクイン</t>
    </rPh>
    <rPh sb="56" eb="58">
      <t>イガイ</t>
    </rPh>
    <rPh sb="59" eb="61">
      <t>ショクイン</t>
    </rPh>
    <rPh sb="62" eb="64">
      <t>チンギン</t>
    </rPh>
    <rPh sb="64" eb="66">
      <t>カイゼン</t>
    </rPh>
    <rPh sb="67" eb="68">
      <t>ヨウ</t>
    </rPh>
    <rPh sb="70" eb="72">
      <t>ヒヨウ</t>
    </rPh>
    <rPh sb="73" eb="75">
      <t>ミコミ</t>
    </rPh>
    <rPh sb="75" eb="76">
      <t>ガク</t>
    </rPh>
    <rPh sb="77" eb="79">
      <t>ヘイキン</t>
    </rPh>
    <rPh sb="81" eb="82">
      <t>バイ</t>
    </rPh>
    <rPh sb="82" eb="84">
      <t>イジョウ</t>
    </rPh>
    <phoneticPr fontId="27"/>
  </si>
  <si>
    <t>問7</t>
    <rPh sb="0" eb="1">
      <t>ト</t>
    </rPh>
    <phoneticPr fontId="27"/>
  </si>
  <si>
    <t>　(Ⅰ・Ⅱ共通)
　  経験・技能のある介護職員の賃金改善に要する費用の見込額の平均が、介護職員（ 経験・技能のある介護職員を除く）の賃金改善に要する費用の見込額の平均よりも高くなっている。　</t>
    <rPh sb="12" eb="14">
      <t>ケイケン</t>
    </rPh>
    <rPh sb="15" eb="17">
      <t>ギノウ</t>
    </rPh>
    <rPh sb="20" eb="22">
      <t>カイゴ</t>
    </rPh>
    <rPh sb="22" eb="24">
      <t>ショクイン</t>
    </rPh>
    <rPh sb="25" eb="27">
      <t>チンギン</t>
    </rPh>
    <rPh sb="27" eb="29">
      <t>カイゼン</t>
    </rPh>
    <rPh sb="30" eb="31">
      <t>ヨウ</t>
    </rPh>
    <rPh sb="33" eb="35">
      <t>ヒヨウ</t>
    </rPh>
    <rPh sb="36" eb="38">
      <t>ミコミ</t>
    </rPh>
    <rPh sb="38" eb="39">
      <t>ガク</t>
    </rPh>
    <rPh sb="40" eb="42">
      <t>ヘイキン</t>
    </rPh>
    <rPh sb="44" eb="46">
      <t>カイゴ</t>
    </rPh>
    <rPh sb="46" eb="48">
      <t>ショクイン</t>
    </rPh>
    <rPh sb="50" eb="52">
      <t>ケイケン</t>
    </rPh>
    <rPh sb="53" eb="55">
      <t>ギノウ</t>
    </rPh>
    <rPh sb="58" eb="60">
      <t>カイゴ</t>
    </rPh>
    <rPh sb="60" eb="62">
      <t>ショクイン</t>
    </rPh>
    <rPh sb="63" eb="64">
      <t>ノゾ</t>
    </rPh>
    <rPh sb="67" eb="69">
      <t>チンギン</t>
    </rPh>
    <rPh sb="69" eb="71">
      <t>カイゼン</t>
    </rPh>
    <rPh sb="72" eb="73">
      <t>ヨウ</t>
    </rPh>
    <rPh sb="75" eb="77">
      <t>ヒヨウ</t>
    </rPh>
    <rPh sb="78" eb="80">
      <t>ミコミ</t>
    </rPh>
    <rPh sb="80" eb="81">
      <t>ガク</t>
    </rPh>
    <rPh sb="82" eb="84">
      <t>ヘイキン</t>
    </rPh>
    <rPh sb="87" eb="88">
      <t>タカ</t>
    </rPh>
    <phoneticPr fontId="27"/>
  </si>
  <si>
    <t>問6</t>
    <rPh sb="0" eb="1">
      <t>ト</t>
    </rPh>
    <phoneticPr fontId="27"/>
  </si>
  <si>
    <t>　(Ⅰ・Ⅱ共通)
　経験・技能のある介護職員のうち１名は、賃金改善に要する費用の見込額が月額８万円以上または賃金改善後の賃金の見込額が年額440万円以上である。</t>
    <rPh sb="10" eb="12">
      <t>ケイケン</t>
    </rPh>
    <rPh sb="13" eb="15">
      <t>ギノウ</t>
    </rPh>
    <rPh sb="18" eb="20">
      <t>カイゴ</t>
    </rPh>
    <rPh sb="20" eb="22">
      <t>ショクイン</t>
    </rPh>
    <rPh sb="26" eb="27">
      <t>メイ</t>
    </rPh>
    <rPh sb="29" eb="31">
      <t>チンギン</t>
    </rPh>
    <rPh sb="31" eb="33">
      <t>カイゼン</t>
    </rPh>
    <rPh sb="34" eb="35">
      <t>ヨウ</t>
    </rPh>
    <rPh sb="37" eb="39">
      <t>ヒヨウ</t>
    </rPh>
    <rPh sb="40" eb="42">
      <t>ミコミ</t>
    </rPh>
    <rPh sb="42" eb="43">
      <t>ガク</t>
    </rPh>
    <rPh sb="44" eb="46">
      <t>ゲツガク</t>
    </rPh>
    <rPh sb="47" eb="49">
      <t>マンエン</t>
    </rPh>
    <rPh sb="49" eb="51">
      <t>イジョウ</t>
    </rPh>
    <rPh sb="54" eb="56">
      <t>チンギン</t>
    </rPh>
    <rPh sb="56" eb="58">
      <t>カイゼン</t>
    </rPh>
    <rPh sb="58" eb="59">
      <t>ゴ</t>
    </rPh>
    <rPh sb="60" eb="62">
      <t>チンギン</t>
    </rPh>
    <rPh sb="63" eb="65">
      <t>ミコミ</t>
    </rPh>
    <rPh sb="65" eb="66">
      <t>ガク</t>
    </rPh>
    <rPh sb="67" eb="69">
      <t>ネンガク</t>
    </rPh>
    <rPh sb="72" eb="74">
      <t>マンエン</t>
    </rPh>
    <rPh sb="74" eb="76">
      <t>イジョウ</t>
    </rPh>
    <phoneticPr fontId="27"/>
  </si>
  <si>
    <t>問5</t>
    <rPh sb="0" eb="1">
      <t>ト</t>
    </rPh>
    <phoneticPr fontId="27"/>
  </si>
  <si>
    <t>　(Ⅰ・Ⅱ共通)
　特定加算に基づく取組について、ホームページ等により公表している。</t>
    <rPh sb="10" eb="12">
      <t>トクテイ</t>
    </rPh>
    <rPh sb="12" eb="14">
      <t>カサン</t>
    </rPh>
    <rPh sb="15" eb="16">
      <t>モト</t>
    </rPh>
    <rPh sb="18" eb="20">
      <t>トリクミ</t>
    </rPh>
    <rPh sb="31" eb="32">
      <t>ナド</t>
    </rPh>
    <rPh sb="35" eb="37">
      <t>コウヒョウ</t>
    </rPh>
    <phoneticPr fontId="27"/>
  </si>
  <si>
    <t>問4</t>
    <rPh sb="0" eb="1">
      <t>ト</t>
    </rPh>
    <phoneticPr fontId="27"/>
  </si>
  <si>
    <t>　(Ⅰ・Ⅱ共通)
　届出の計画に係る計画の期間中に実施する処遇改善（賃金改善を除く。）の内容を全ての職員に周知し、「入職促進に向けた取組」、「資質の向上やキャリアアップに向けた支援」、「両立支援・多様な働き方の推進」、「腰痛を含む心身の健康管理」、「生産性の向上のための業務改善の取組」及び「やりがい・働きがいの醸成」の区分ごとに１以上の取組を行っている。また、令和３年度においては、６の区分から３の区分を選択し、それぞれで一以上の取組を行っている。
※処遇改善加算と特定加算において、異なる取組を行うことまでを求めるものではない。</t>
    <phoneticPr fontId="27"/>
  </si>
  <si>
    <t>問3</t>
    <rPh sb="0" eb="1">
      <t>ト</t>
    </rPh>
    <phoneticPr fontId="27"/>
  </si>
  <si>
    <t>　(Ⅰ・Ⅱ共通)
　介護職員処遇改善加算（Ⅰ）から（Ⅲ）までのいずれかを算定している。</t>
    <rPh sb="10" eb="12">
      <t>カイゴ</t>
    </rPh>
    <rPh sb="12" eb="14">
      <t>ショクイン</t>
    </rPh>
    <rPh sb="14" eb="16">
      <t>ショグウ</t>
    </rPh>
    <rPh sb="16" eb="18">
      <t>カイゼン</t>
    </rPh>
    <rPh sb="18" eb="20">
      <t>カサン</t>
    </rPh>
    <rPh sb="36" eb="38">
      <t>サンテイ</t>
    </rPh>
    <phoneticPr fontId="27"/>
  </si>
  <si>
    <t>問2</t>
    <rPh sb="0" eb="1">
      <t>ト</t>
    </rPh>
    <phoneticPr fontId="27"/>
  </si>
  <si>
    <t>　(Ⅰ・Ⅱ共通)
　賃金改善は、基本給、手当、賞与等（退職手当を除く。）のうち対象とする賃金項目を特定した上で行っている。</t>
    <rPh sb="10" eb="12">
      <t>チンギン</t>
    </rPh>
    <rPh sb="12" eb="14">
      <t>カイゼン</t>
    </rPh>
    <rPh sb="16" eb="19">
      <t>キホンキュウ</t>
    </rPh>
    <rPh sb="20" eb="22">
      <t>テア</t>
    </rPh>
    <rPh sb="23" eb="25">
      <t>ショウヨ</t>
    </rPh>
    <rPh sb="25" eb="26">
      <t>トウ</t>
    </rPh>
    <rPh sb="27" eb="29">
      <t>タイショク</t>
    </rPh>
    <rPh sb="29" eb="31">
      <t>テアテ</t>
    </rPh>
    <rPh sb="32" eb="33">
      <t>ノゾ</t>
    </rPh>
    <rPh sb="39" eb="41">
      <t>タイショウ</t>
    </rPh>
    <rPh sb="44" eb="46">
      <t>チンギン</t>
    </rPh>
    <rPh sb="46" eb="48">
      <t>コウモク</t>
    </rPh>
    <rPh sb="49" eb="51">
      <t>トクテイ</t>
    </rPh>
    <rPh sb="53" eb="54">
      <t>ウエ</t>
    </rPh>
    <rPh sb="55" eb="56">
      <t>オコナ</t>
    </rPh>
    <phoneticPr fontId="27"/>
  </si>
  <si>
    <t>（34）　介護職員等特定処遇改善加算(Ⅰ)(Ⅱ)</t>
    <rPh sb="5" eb="7">
      <t>カイゴ</t>
    </rPh>
    <rPh sb="7" eb="9">
      <t>ショクイン</t>
    </rPh>
    <rPh sb="9" eb="10">
      <t>トウ</t>
    </rPh>
    <rPh sb="10" eb="12">
      <t>トクテイ</t>
    </rPh>
    <rPh sb="12" eb="14">
      <t>ショグウ</t>
    </rPh>
    <rPh sb="14" eb="16">
      <t>カイゼン</t>
    </rPh>
    <rPh sb="16" eb="18">
      <t>カサン</t>
    </rPh>
    <phoneticPr fontId="27"/>
  </si>
  <si>
    <t>（職場環境等要件）
　届出に係る計画の期間中に実施する処遇改善（賃金改善を除く。）の内容を全ての介護職員に周知している。</t>
    <phoneticPr fontId="27"/>
  </si>
  <si>
    <t>（キャリアパス要件）
　次の基準①、②のどちらかに適合している。</t>
    <phoneticPr fontId="2"/>
  </si>
  <si>
    <t>問2</t>
    <rPh sb="0" eb="1">
      <t>トイ</t>
    </rPh>
    <phoneticPr fontId="2"/>
  </si>
  <si>
    <t>　介護職員処遇改善加算（Ⅰ）の問１から問１２までのいずれにも適合している。</t>
    <phoneticPr fontId="27"/>
  </si>
  <si>
    <t>③介護職員処遇改善加算（Ⅲ）</t>
    <rPh sb="1" eb="3">
      <t>カイゴ</t>
    </rPh>
    <rPh sb="3" eb="5">
      <t>ショクイン</t>
    </rPh>
    <rPh sb="5" eb="7">
      <t>ショグウ</t>
    </rPh>
    <rPh sb="7" eb="9">
      <t>カイゼン</t>
    </rPh>
    <rPh sb="9" eb="11">
      <t>カサン</t>
    </rPh>
    <phoneticPr fontId="2"/>
  </si>
  <si>
    <t>（キャリアパス要件）
　次の基準①、②の両方に適合している。</t>
    <rPh sb="20" eb="22">
      <t>リョウホウ</t>
    </rPh>
    <phoneticPr fontId="2"/>
  </si>
  <si>
    <t>②介護職員処遇改善加算（Ⅱ）</t>
    <rPh sb="1" eb="3">
      <t>カイゴ</t>
    </rPh>
    <rPh sb="3" eb="5">
      <t>ショクイン</t>
    </rPh>
    <rPh sb="5" eb="7">
      <t>ショグウ</t>
    </rPh>
    <rPh sb="7" eb="9">
      <t>カイゼン</t>
    </rPh>
    <rPh sb="9" eb="11">
      <t>カサン</t>
    </rPh>
    <phoneticPr fontId="2"/>
  </si>
  <si>
    <t>問14</t>
    <rPh sb="0" eb="1">
      <t>ト</t>
    </rPh>
    <phoneticPr fontId="27"/>
  </si>
  <si>
    <t>（キャリアパス要件）
　次の基準①、②、③のすべてに適合している。</t>
    <phoneticPr fontId="2"/>
  </si>
  <si>
    <t>問13</t>
    <rPh sb="0" eb="1">
      <t>ト</t>
    </rPh>
    <phoneticPr fontId="27"/>
  </si>
  <si>
    <t>　事業所において、労働保険料（労働保険の保険料の徴収等に関する法律（昭和４４年法律第８４号）第１０条第２項に規定する労働保険料をいう。）の納付を適正に行っている。</t>
    <rPh sb="1" eb="4">
      <t>ジギョウショ</t>
    </rPh>
    <phoneticPr fontId="2"/>
  </si>
  <si>
    <t>問12</t>
    <rPh sb="0" eb="1">
      <t>ト</t>
    </rPh>
    <phoneticPr fontId="27"/>
  </si>
  <si>
    <t>　算定日が属する月の前１２か月間において、労働基準法（昭和２２年法律第４９号）、労働者災害補償保険法（昭和２２年法律第５０号）、最低賃金法（昭和３４年法律第１３７号）、労働安全衛生法（昭和４７年法律第５７号）、雇用保険法（昭和４９年法律第１１６号）その他の労働に関する法令に違反し、罰金以上の刑に処せられていない。</t>
    <phoneticPr fontId="27"/>
  </si>
  <si>
    <t>問11</t>
    <rPh sb="0" eb="1">
      <t>ト</t>
    </rPh>
    <phoneticPr fontId="27"/>
  </si>
  <si>
    <t>　事業所において、事業年度ごとに介護職員の処遇改善に関する実績を指定権者に報告すること。</t>
    <rPh sb="1" eb="4">
      <t>ジギョウショ</t>
    </rPh>
    <phoneticPr fontId="2"/>
  </si>
  <si>
    <t>問10</t>
    <rPh sb="0" eb="1">
      <t>ト</t>
    </rPh>
    <phoneticPr fontId="27"/>
  </si>
  <si>
    <t>　賃金改善実施期間の終期において、賃金改善額が当加算による収入額を下回ることとなる場合には、当該下回る額に相当する分については、一時金、賞与等として介護職員に支給し、当加算の算定額を上回るような措置を講ずることとしている。</t>
    <phoneticPr fontId="2"/>
  </si>
  <si>
    <t>　当加算の算定額に相当する介護職員の賃金（退職手当を除く。）の改善を実施している。</t>
    <phoneticPr fontId="2"/>
  </si>
  <si>
    <t>　介護職員処遇改善計画書等の内容の周知については、全ての従業者が閲覧できる掲示板等への掲示や全ての従業者への文書による通知等、事業者において適切な方法により実施している。</t>
    <phoneticPr fontId="2"/>
  </si>
  <si>
    <t>介護職員処遇改善計画書における賃金改善実施期間については、介護職員処遇改善交付金を受けている等により、賃金改善実施期間の重複が発生する等の理由があるため、５月から翌年４月まで、６月から翌年５月まで等としている。</t>
    <phoneticPr fontId="27"/>
  </si>
  <si>
    <t>　介護職員処遇改善計画書における賃金改善実施期間については、当加算を算定しようとする年度の４月（年度の途中から当加算を算定しようとする場合は、当該算定を開始する月）から翌年３月までとしている。（問６の場合を除く。）</t>
    <phoneticPr fontId="27"/>
  </si>
  <si>
    <t>　介護職員の賃金（退職手当を除く。）の改善については、次の方法に基づく賃金水準との比較を改善分としている。
・前年度の介護職員の賃金の総額
　処遇改善加算を取得する前年の１月から12月までの12 か月間の介護職員の賃金の総額（処遇改善加算等を取得し実施される賃金改善額及び各介護サービス事業者等の独自の賃金改善額を除く）。
　なお、これにより難い合理的な理由がある場合には、他の適切な方法により前年度の介護職員の賃金の総額を推定するものとする。</t>
    <phoneticPr fontId="27"/>
  </si>
  <si>
    <t>（介護職員処遇改善計画書）
　事業所において、問１における計画、当該計画に係る実施期間及び実施方法その他の介護職員の処遇改善の計画等を記載した介護職員処遇改善計画書を作成し、全ての介護職員に周知し、指定権者に届け出ている。</t>
    <rPh sb="15" eb="18">
      <t>ジギョウショ</t>
    </rPh>
    <phoneticPr fontId="27"/>
  </si>
  <si>
    <t>　問１における「介護職員」は、指定居宅サービス基準（平成１１年厚生省令第３７号）及び指定介護予防サービス基準（平成１８年厚生労働省令第３５号）に規定する「介護職員」（介護職員とみなすことができる者を含む。）とし、他の職種の者（従業者の勤務の体制において介護職員との兼務が定められている者を除く。）は対象としていない。</t>
    <phoneticPr fontId="27"/>
  </si>
  <si>
    <t>　介護職員の賃金（退職手当を除く。）の改善に要する費用の見込額が介護職員処遇改善加算の算定見込額を上回る介護職員の賃金の改善に関する計画を策定し、当該計画に基づき適切な措置を講じている。</t>
    <phoneticPr fontId="27"/>
  </si>
  <si>
    <t>①介護職員処遇改善加算（Ⅰ）</t>
    <rPh sb="1" eb="3">
      <t>カイゴ</t>
    </rPh>
    <rPh sb="3" eb="5">
      <t>ショクイン</t>
    </rPh>
    <rPh sb="5" eb="7">
      <t>ショグウ</t>
    </rPh>
    <rPh sb="7" eb="9">
      <t>カイゼン</t>
    </rPh>
    <rPh sb="9" eb="11">
      <t>カサン</t>
    </rPh>
    <phoneticPr fontId="2"/>
  </si>
  <si>
    <t>（33）　介護職員処遇改善加算</t>
    <rPh sb="5" eb="7">
      <t>カイゴ</t>
    </rPh>
    <rPh sb="7" eb="9">
      <t>ショクイン</t>
    </rPh>
    <rPh sb="9" eb="11">
      <t>ショグウ</t>
    </rPh>
    <rPh sb="11" eb="13">
      <t>カイゼン</t>
    </rPh>
    <rPh sb="13" eb="15">
      <t>カサン</t>
    </rPh>
    <phoneticPr fontId="27"/>
  </si>
  <si>
    <t>（32）　サービス提供体制強化加算</t>
    <rPh sb="9" eb="11">
      <t>テイキョウ</t>
    </rPh>
    <rPh sb="11" eb="13">
      <t>タイセイ</t>
    </rPh>
    <rPh sb="13" eb="15">
      <t>キョウカ</t>
    </rPh>
    <rPh sb="15" eb="17">
      <t>カサン</t>
    </rPh>
    <phoneticPr fontId="27"/>
  </si>
  <si>
    <t>　施設内に安全管理部門を設置し、組織的に安全対策を実施する体制が整備されている。</t>
    <rPh sb="1" eb="3">
      <t>シセツ</t>
    </rPh>
    <rPh sb="3" eb="4">
      <t>ナイ</t>
    </rPh>
    <rPh sb="5" eb="7">
      <t>アンゼン</t>
    </rPh>
    <rPh sb="7" eb="9">
      <t>カンリ</t>
    </rPh>
    <rPh sb="9" eb="11">
      <t>ブモン</t>
    </rPh>
    <rPh sb="12" eb="14">
      <t>セッチ</t>
    </rPh>
    <rPh sb="16" eb="19">
      <t>ソシキテキ</t>
    </rPh>
    <rPh sb="20" eb="22">
      <t>アンゼン</t>
    </rPh>
    <rPh sb="22" eb="24">
      <t>タイサク</t>
    </rPh>
    <rPh sb="25" eb="27">
      <t>ジッシ</t>
    </rPh>
    <rPh sb="29" eb="31">
      <t>タイセイ</t>
    </rPh>
    <rPh sb="32" eb="34">
      <t>セイビ</t>
    </rPh>
    <phoneticPr fontId="27"/>
  </si>
  <si>
    <t>　指定地域密着型サービス基準第155条第1項第4号に規定する担当者が安全対策に係る外部における研修を受けている。</t>
    <rPh sb="1" eb="3">
      <t>シテイ</t>
    </rPh>
    <rPh sb="3" eb="7">
      <t>チイキミッチャク</t>
    </rPh>
    <rPh sb="7" eb="8">
      <t>ガタ</t>
    </rPh>
    <rPh sb="12" eb="14">
      <t>キジュン</t>
    </rPh>
    <rPh sb="14" eb="15">
      <t>ダイ</t>
    </rPh>
    <rPh sb="18" eb="19">
      <t>ジョウ</t>
    </rPh>
    <rPh sb="19" eb="20">
      <t>ダイ</t>
    </rPh>
    <rPh sb="21" eb="22">
      <t>コウ</t>
    </rPh>
    <rPh sb="22" eb="23">
      <t>ダイ</t>
    </rPh>
    <rPh sb="24" eb="25">
      <t>ゴウ</t>
    </rPh>
    <rPh sb="26" eb="28">
      <t>キテイ</t>
    </rPh>
    <rPh sb="30" eb="33">
      <t>タントウシャ</t>
    </rPh>
    <rPh sb="34" eb="36">
      <t>アンゼン</t>
    </rPh>
    <rPh sb="36" eb="38">
      <t>タイサク</t>
    </rPh>
    <rPh sb="39" eb="40">
      <t>カカワ</t>
    </rPh>
    <rPh sb="41" eb="43">
      <t>ガイブ</t>
    </rPh>
    <rPh sb="47" eb="49">
      <t>ケンシュウ</t>
    </rPh>
    <rPh sb="50" eb="51">
      <t>ウ</t>
    </rPh>
    <phoneticPr fontId="27"/>
  </si>
  <si>
    <t>　指定地域密着型サービス基準第155条第1項に規定する基準に適合している。</t>
    <rPh sb="1" eb="3">
      <t>シテイ</t>
    </rPh>
    <rPh sb="3" eb="5">
      <t>チイキ</t>
    </rPh>
    <rPh sb="5" eb="8">
      <t>ミッチャクガタ</t>
    </rPh>
    <rPh sb="12" eb="14">
      <t>キジュン</t>
    </rPh>
    <rPh sb="14" eb="15">
      <t>ダイ</t>
    </rPh>
    <rPh sb="18" eb="19">
      <t>ジョウ</t>
    </rPh>
    <rPh sb="19" eb="20">
      <t>ダイ</t>
    </rPh>
    <rPh sb="21" eb="22">
      <t>コウ</t>
    </rPh>
    <rPh sb="23" eb="25">
      <t>キテイ</t>
    </rPh>
    <rPh sb="27" eb="29">
      <t>キジュン</t>
    </rPh>
    <rPh sb="30" eb="32">
      <t>テキゴウ</t>
    </rPh>
    <phoneticPr fontId="27"/>
  </si>
  <si>
    <t>（31）　安全対策体制加算</t>
    <rPh sb="5" eb="7">
      <t>アンゼン</t>
    </rPh>
    <rPh sb="7" eb="9">
      <t>タイサク</t>
    </rPh>
    <rPh sb="9" eb="11">
      <t>タイセイ</t>
    </rPh>
    <rPh sb="11" eb="13">
      <t>カサン</t>
    </rPh>
    <phoneticPr fontId="27"/>
  </si>
  <si>
    <t>　必要に応じて施設サービス計画を見直すなど、地域密着型介護老人福祉施設入所者介護の提供に当たって、上記に規定する情報その他の指定認知症対応型共同生活介護を適切かつ有効に提供するために必要な情報を活用している。</t>
    <rPh sb="1" eb="3">
      <t>ヒツヨウ</t>
    </rPh>
    <rPh sb="4" eb="5">
      <t>オウ</t>
    </rPh>
    <rPh sb="7" eb="9">
      <t>シセツ</t>
    </rPh>
    <rPh sb="13" eb="15">
      <t>ケイカク</t>
    </rPh>
    <rPh sb="16" eb="18">
      <t>ミナオ</t>
    </rPh>
    <rPh sb="22" eb="27">
      <t>チイキミッチャクガタ</t>
    </rPh>
    <rPh sb="27" eb="29">
      <t>カイゴ</t>
    </rPh>
    <rPh sb="29" eb="31">
      <t>ロウジン</t>
    </rPh>
    <rPh sb="31" eb="33">
      <t>フクシ</t>
    </rPh>
    <rPh sb="33" eb="35">
      <t>シセツ</t>
    </rPh>
    <rPh sb="35" eb="37">
      <t>ニュウショ</t>
    </rPh>
    <rPh sb="37" eb="38">
      <t>シャ</t>
    </rPh>
    <rPh sb="38" eb="40">
      <t>カイゴ</t>
    </rPh>
    <rPh sb="41" eb="43">
      <t>テイキョウ</t>
    </rPh>
    <rPh sb="44" eb="45">
      <t>ア</t>
    </rPh>
    <rPh sb="49" eb="51">
      <t>ジョウキ</t>
    </rPh>
    <rPh sb="52" eb="54">
      <t>キテイ</t>
    </rPh>
    <rPh sb="56" eb="58">
      <t>ジョウホウ</t>
    </rPh>
    <rPh sb="60" eb="61">
      <t>タ</t>
    </rPh>
    <rPh sb="62" eb="64">
      <t>シテイ</t>
    </rPh>
    <rPh sb="64" eb="67">
      <t>ニンチショウ</t>
    </rPh>
    <rPh sb="67" eb="69">
      <t>タイオウ</t>
    </rPh>
    <rPh sb="69" eb="70">
      <t>ガタ</t>
    </rPh>
    <rPh sb="70" eb="72">
      <t>キョウドウ</t>
    </rPh>
    <rPh sb="72" eb="74">
      <t>セイカツ</t>
    </rPh>
    <rPh sb="74" eb="76">
      <t>カイゴ</t>
    </rPh>
    <rPh sb="77" eb="79">
      <t>テキセツ</t>
    </rPh>
    <rPh sb="81" eb="83">
      <t>ユウコウ</t>
    </rPh>
    <rPh sb="84" eb="86">
      <t>テイキョウ</t>
    </rPh>
    <rPh sb="91" eb="93">
      <t>ヒツヨウ</t>
    </rPh>
    <rPh sb="94" eb="96">
      <t>ジョウホウ</t>
    </rPh>
    <rPh sb="97" eb="99">
      <t>カツヨウ</t>
    </rPh>
    <phoneticPr fontId="2"/>
  </si>
  <si>
    <t>　「科学的介護情報システム（LIFE）」を用いて、利用者ごとのADL値、栄養状態、口腔機能、認知症の状況その他の利用者の心身の状況等に係る基本的な情報を厚生労働省に提出している。</t>
    <rPh sb="2" eb="5">
      <t>カガクテキ</t>
    </rPh>
    <rPh sb="5" eb="7">
      <t>カイゴ</t>
    </rPh>
    <rPh sb="7" eb="9">
      <t>ジョウホウ</t>
    </rPh>
    <rPh sb="21" eb="22">
      <t>モチ</t>
    </rPh>
    <rPh sb="25" eb="28">
      <t>リヨウシャ</t>
    </rPh>
    <rPh sb="34" eb="35">
      <t>チ</t>
    </rPh>
    <rPh sb="36" eb="38">
      <t>エイヨウ</t>
    </rPh>
    <rPh sb="38" eb="40">
      <t>ジョウタイ</t>
    </rPh>
    <rPh sb="41" eb="43">
      <t>コウクウ</t>
    </rPh>
    <rPh sb="43" eb="45">
      <t>キノウ</t>
    </rPh>
    <rPh sb="46" eb="49">
      <t>ニンチショウ</t>
    </rPh>
    <rPh sb="50" eb="52">
      <t>ジョウキョウ</t>
    </rPh>
    <rPh sb="54" eb="55">
      <t>タ</t>
    </rPh>
    <rPh sb="56" eb="59">
      <t>リヨウシャ</t>
    </rPh>
    <rPh sb="60" eb="62">
      <t>シンシン</t>
    </rPh>
    <rPh sb="63" eb="65">
      <t>ジョウキョウ</t>
    </rPh>
    <rPh sb="65" eb="66">
      <t>トウ</t>
    </rPh>
    <rPh sb="67" eb="68">
      <t>カカワ</t>
    </rPh>
    <rPh sb="69" eb="72">
      <t>キホンテキ</t>
    </rPh>
    <rPh sb="73" eb="75">
      <t>ジョウホウ</t>
    </rPh>
    <rPh sb="76" eb="81">
      <t>コウセイロウドウショウ</t>
    </rPh>
    <rPh sb="82" eb="84">
      <t>テイシュツ</t>
    </rPh>
    <phoneticPr fontId="27"/>
  </si>
  <si>
    <t>問1</t>
    <rPh sb="0" eb="1">
      <t>トイ</t>
    </rPh>
    <phoneticPr fontId="27"/>
  </si>
  <si>
    <t>（30）　科学的介護推進体制加算</t>
    <rPh sb="5" eb="8">
      <t>カガクテキ</t>
    </rPh>
    <rPh sb="8" eb="10">
      <t>カイゴ</t>
    </rPh>
    <rPh sb="10" eb="12">
      <t>スイシン</t>
    </rPh>
    <rPh sb="12" eb="14">
      <t>タイセイ</t>
    </rPh>
    <rPh sb="14" eb="16">
      <t>カサン</t>
    </rPh>
    <phoneticPr fontId="27"/>
  </si>
  <si>
    <t>　医師が自立支援に係る支援計画の策定等に参加している。</t>
    <rPh sb="1" eb="3">
      <t>イシ</t>
    </rPh>
    <rPh sb="4" eb="6">
      <t>ジリツ</t>
    </rPh>
    <rPh sb="6" eb="8">
      <t>シエン</t>
    </rPh>
    <rPh sb="9" eb="10">
      <t>カカワ</t>
    </rPh>
    <rPh sb="11" eb="13">
      <t>シエン</t>
    </rPh>
    <rPh sb="13" eb="15">
      <t>ケイカク</t>
    </rPh>
    <rPh sb="16" eb="18">
      <t>サクテイ</t>
    </rPh>
    <rPh sb="18" eb="19">
      <t>トウ</t>
    </rPh>
    <rPh sb="20" eb="22">
      <t>サンカ</t>
    </rPh>
    <phoneticPr fontId="27"/>
  </si>
  <si>
    <t>　問1医学的評価に基づき、少なくとも3か月に1回、入所者ごとに支援計画を見直している。</t>
    <rPh sb="3" eb="5">
      <t>イガク</t>
    </rPh>
    <rPh sb="5" eb="6">
      <t>テキ</t>
    </rPh>
    <rPh sb="6" eb="8">
      <t>ヒョウカ</t>
    </rPh>
    <rPh sb="9" eb="10">
      <t>モト</t>
    </rPh>
    <rPh sb="13" eb="14">
      <t>スク</t>
    </rPh>
    <rPh sb="20" eb="21">
      <t>ゲツ</t>
    </rPh>
    <rPh sb="23" eb="24">
      <t>カイ</t>
    </rPh>
    <rPh sb="25" eb="27">
      <t>ニュウショ</t>
    </rPh>
    <rPh sb="27" eb="28">
      <t>シャ</t>
    </rPh>
    <rPh sb="31" eb="33">
      <t>シエン</t>
    </rPh>
    <rPh sb="33" eb="35">
      <t>ケイカク</t>
    </rPh>
    <rPh sb="36" eb="38">
      <t>ミナオ</t>
    </rPh>
    <phoneticPr fontId="27"/>
  </si>
  <si>
    <t>　問1の医学的評価の結果、自立支援の促進が必要であるとされた入所者ごとに、医師、看護職員、介護職員、介護支援専門員その他の職種の者が共同して、自立支援に係る支援計画を策定し、支援計画に従ったケアを実施している。</t>
    <rPh sb="1" eb="2">
      <t>トイ</t>
    </rPh>
    <rPh sb="4" eb="7">
      <t>イガクテキ</t>
    </rPh>
    <rPh sb="7" eb="9">
      <t>ヒョウカ</t>
    </rPh>
    <rPh sb="10" eb="12">
      <t>ケッカ</t>
    </rPh>
    <rPh sb="13" eb="15">
      <t>ジリツ</t>
    </rPh>
    <rPh sb="15" eb="17">
      <t>シエン</t>
    </rPh>
    <rPh sb="18" eb="20">
      <t>ソクシン</t>
    </rPh>
    <rPh sb="21" eb="23">
      <t>ヒツヨウ</t>
    </rPh>
    <rPh sb="30" eb="33">
      <t>ニュウショシャ</t>
    </rPh>
    <rPh sb="37" eb="39">
      <t>イシ</t>
    </rPh>
    <phoneticPr fontId="27"/>
  </si>
  <si>
    <t>　医師が入所者ごとに、施設入所時に自立支援に係る医師的評価を行い、その後少なくとも６か月に1回医学的評価の見直しを行うとともに、その医学的評価の結果等の情報を厚生労働省に提出し、自立支援の促進にあたって、当該情報その他自立支援の適切かつ有効な促進のために必要な情報を活用している。</t>
    <rPh sb="1" eb="3">
      <t>イシ</t>
    </rPh>
    <rPh sb="4" eb="6">
      <t>ニュウショ</t>
    </rPh>
    <rPh sb="6" eb="7">
      <t>シャ</t>
    </rPh>
    <rPh sb="11" eb="13">
      <t>シセツ</t>
    </rPh>
    <rPh sb="13" eb="15">
      <t>ニュウショ</t>
    </rPh>
    <rPh sb="15" eb="16">
      <t>ジ</t>
    </rPh>
    <rPh sb="17" eb="19">
      <t>ジリツ</t>
    </rPh>
    <rPh sb="19" eb="21">
      <t>シエン</t>
    </rPh>
    <rPh sb="22" eb="23">
      <t>カカワ</t>
    </rPh>
    <rPh sb="24" eb="26">
      <t>イシ</t>
    </rPh>
    <rPh sb="26" eb="27">
      <t>テキ</t>
    </rPh>
    <rPh sb="27" eb="29">
      <t>ヒョウカ</t>
    </rPh>
    <rPh sb="30" eb="31">
      <t>オコナ</t>
    </rPh>
    <rPh sb="36" eb="37">
      <t>スク</t>
    </rPh>
    <rPh sb="43" eb="44">
      <t>ゲツ</t>
    </rPh>
    <rPh sb="46" eb="47">
      <t>カイ</t>
    </rPh>
    <rPh sb="47" eb="50">
      <t>イガクテキ</t>
    </rPh>
    <rPh sb="50" eb="52">
      <t>ヒョウカ</t>
    </rPh>
    <rPh sb="53" eb="55">
      <t>ミナオ</t>
    </rPh>
    <rPh sb="57" eb="58">
      <t>オコナ</t>
    </rPh>
    <rPh sb="66" eb="68">
      <t>イガク</t>
    </rPh>
    <rPh sb="68" eb="69">
      <t>テキ</t>
    </rPh>
    <rPh sb="69" eb="71">
      <t>ヒョウカ</t>
    </rPh>
    <rPh sb="72" eb="74">
      <t>ケッカ</t>
    </rPh>
    <phoneticPr fontId="27"/>
  </si>
  <si>
    <t>（29）　自立支援促進加算</t>
    <rPh sb="5" eb="7">
      <t>ジリツ</t>
    </rPh>
    <rPh sb="7" eb="9">
      <t>シエン</t>
    </rPh>
    <rPh sb="9" eb="11">
      <t>ソクシン</t>
    </rPh>
    <rPh sb="11" eb="13">
      <t>カサン</t>
    </rPh>
    <phoneticPr fontId="27"/>
  </si>
  <si>
    <t>　次のいずれかにも適合している。　
　（1）　①問1の評価の結果、要介護状態の軽減が見込まれるものについて、施設入所時と比較して、排尿又は排便の状態の少なくとも一方が改善するとともにいずれにも悪化がない。
　（2）　①問1の評価の結果、施設入所時におむつを使用していた者であって要介護状態の軽減が見込まれる者について、おむつを使用しなくなった。</t>
    <rPh sb="1" eb="2">
      <t>ツギ</t>
    </rPh>
    <rPh sb="9" eb="11">
      <t>テキゴウ</t>
    </rPh>
    <rPh sb="24" eb="25">
      <t>トイ</t>
    </rPh>
    <rPh sb="27" eb="29">
      <t>ヒョウカ</t>
    </rPh>
    <rPh sb="30" eb="32">
      <t>ケッカ</t>
    </rPh>
    <rPh sb="33" eb="34">
      <t>ヨウ</t>
    </rPh>
    <rPh sb="34" eb="36">
      <t>カイゴ</t>
    </rPh>
    <rPh sb="36" eb="38">
      <t>ジョウタイ</t>
    </rPh>
    <rPh sb="39" eb="41">
      <t>ケイゲン</t>
    </rPh>
    <rPh sb="42" eb="44">
      <t>ミコ</t>
    </rPh>
    <rPh sb="54" eb="56">
      <t>シセツ</t>
    </rPh>
    <rPh sb="56" eb="58">
      <t>ニュウショ</t>
    </rPh>
    <rPh sb="58" eb="59">
      <t>ジ</t>
    </rPh>
    <rPh sb="60" eb="62">
      <t>ヒカク</t>
    </rPh>
    <rPh sb="65" eb="67">
      <t>ハイニョウ</t>
    </rPh>
    <rPh sb="67" eb="68">
      <t>マタ</t>
    </rPh>
    <rPh sb="69" eb="71">
      <t>ハイベン</t>
    </rPh>
    <rPh sb="72" eb="74">
      <t>ジョウタイ</t>
    </rPh>
    <rPh sb="75" eb="76">
      <t>スク</t>
    </rPh>
    <rPh sb="80" eb="82">
      <t>イッポウ</t>
    </rPh>
    <rPh sb="83" eb="85">
      <t>カイゼン</t>
    </rPh>
    <rPh sb="96" eb="98">
      <t>アッカ</t>
    </rPh>
    <rPh sb="110" eb="111">
      <t>トイ</t>
    </rPh>
    <rPh sb="113" eb="115">
      <t>ヒョウカ</t>
    </rPh>
    <rPh sb="116" eb="118">
      <t>ケッカ</t>
    </rPh>
    <rPh sb="119" eb="121">
      <t>シセツ</t>
    </rPh>
    <rPh sb="121" eb="123">
      <t>ニュウショ</t>
    </rPh>
    <rPh sb="123" eb="124">
      <t>ジ</t>
    </rPh>
    <rPh sb="129" eb="131">
      <t>シヨウ</t>
    </rPh>
    <rPh sb="135" eb="136">
      <t>モノ</t>
    </rPh>
    <rPh sb="140" eb="141">
      <t>ヨウ</t>
    </rPh>
    <rPh sb="141" eb="143">
      <t>カイゴ</t>
    </rPh>
    <rPh sb="143" eb="145">
      <t>ジョウタイ</t>
    </rPh>
    <rPh sb="146" eb="148">
      <t>ケイゲン</t>
    </rPh>
    <rPh sb="149" eb="151">
      <t>ミコ</t>
    </rPh>
    <rPh sb="154" eb="155">
      <t>モノ</t>
    </rPh>
    <rPh sb="164" eb="166">
      <t>シヨウ</t>
    </rPh>
    <phoneticPr fontId="27"/>
  </si>
  <si>
    <t>③排せつ支援加算（Ⅱ）</t>
    <rPh sb="1" eb="2">
      <t>ハイ</t>
    </rPh>
    <rPh sb="4" eb="6">
      <t>シエン</t>
    </rPh>
    <rPh sb="6" eb="8">
      <t>カサン</t>
    </rPh>
    <phoneticPr fontId="27"/>
  </si>
  <si>
    <t>　次のいずれかに適合している。　
　（1）　①問1の評価の結果、要介護状態の軽減が見込まれるものについて、施設入所時と比較して、排尿又は排便の状態の少なくとも一方が改善するとともにいずれにも悪化がない。
　（2）　①問1の評価の結果、施設入所時におむつを使用していた者であって要介護状態の軽減が見込まれる者について、おむつを使用しなくなった。</t>
    <rPh sb="1" eb="2">
      <t>ツギ</t>
    </rPh>
    <rPh sb="8" eb="10">
      <t>テキゴウ</t>
    </rPh>
    <rPh sb="23" eb="24">
      <t>トイ</t>
    </rPh>
    <rPh sb="26" eb="28">
      <t>ヒョウカ</t>
    </rPh>
    <rPh sb="29" eb="31">
      <t>ケッカ</t>
    </rPh>
    <rPh sb="32" eb="33">
      <t>ヨウ</t>
    </rPh>
    <rPh sb="33" eb="35">
      <t>カイゴ</t>
    </rPh>
    <rPh sb="35" eb="37">
      <t>ジョウタイ</t>
    </rPh>
    <rPh sb="38" eb="40">
      <t>ケイゲン</t>
    </rPh>
    <rPh sb="41" eb="43">
      <t>ミコ</t>
    </rPh>
    <rPh sb="53" eb="55">
      <t>シセツ</t>
    </rPh>
    <rPh sb="55" eb="57">
      <t>ニュウショ</t>
    </rPh>
    <rPh sb="57" eb="58">
      <t>ジ</t>
    </rPh>
    <rPh sb="59" eb="61">
      <t>ヒカク</t>
    </rPh>
    <rPh sb="64" eb="66">
      <t>ハイニョウ</t>
    </rPh>
    <rPh sb="66" eb="67">
      <t>マタ</t>
    </rPh>
    <rPh sb="68" eb="70">
      <t>ハイベン</t>
    </rPh>
    <rPh sb="71" eb="73">
      <t>ジョウタイ</t>
    </rPh>
    <rPh sb="74" eb="75">
      <t>スク</t>
    </rPh>
    <rPh sb="79" eb="81">
      <t>イッポウ</t>
    </rPh>
    <rPh sb="82" eb="84">
      <t>カイゼン</t>
    </rPh>
    <rPh sb="95" eb="97">
      <t>アッカ</t>
    </rPh>
    <rPh sb="109" eb="110">
      <t>トイ</t>
    </rPh>
    <rPh sb="112" eb="114">
      <t>ヒョウカ</t>
    </rPh>
    <rPh sb="115" eb="117">
      <t>ケッカ</t>
    </rPh>
    <rPh sb="118" eb="120">
      <t>シセツ</t>
    </rPh>
    <rPh sb="120" eb="122">
      <t>ニュウショ</t>
    </rPh>
    <rPh sb="122" eb="123">
      <t>ジ</t>
    </rPh>
    <rPh sb="128" eb="130">
      <t>シヨウ</t>
    </rPh>
    <rPh sb="134" eb="135">
      <t>モノ</t>
    </rPh>
    <rPh sb="139" eb="140">
      <t>ヨウ</t>
    </rPh>
    <rPh sb="140" eb="142">
      <t>カイゴ</t>
    </rPh>
    <rPh sb="142" eb="144">
      <t>ジョウタイ</t>
    </rPh>
    <rPh sb="145" eb="147">
      <t>ケイゲン</t>
    </rPh>
    <rPh sb="148" eb="150">
      <t>ミコ</t>
    </rPh>
    <rPh sb="153" eb="154">
      <t>モノ</t>
    </rPh>
    <rPh sb="163" eb="165">
      <t>シヨウ</t>
    </rPh>
    <phoneticPr fontId="27"/>
  </si>
  <si>
    <t>②排せつ支援加算（Ⅱ）</t>
    <rPh sb="1" eb="2">
      <t>ハイ</t>
    </rPh>
    <rPh sb="4" eb="6">
      <t>シエン</t>
    </rPh>
    <rPh sb="6" eb="8">
      <t>カサン</t>
    </rPh>
    <phoneticPr fontId="27"/>
  </si>
  <si>
    <t>　問1の評価に基づき、少なくとも3か月に1回、入所者ごとに支援計画を見直している。</t>
    <rPh sb="1" eb="2">
      <t>トイ</t>
    </rPh>
    <rPh sb="4" eb="6">
      <t>ヒョウカ</t>
    </rPh>
    <rPh sb="7" eb="8">
      <t>モト</t>
    </rPh>
    <rPh sb="11" eb="12">
      <t>スク</t>
    </rPh>
    <rPh sb="18" eb="19">
      <t>ゲツ</t>
    </rPh>
    <rPh sb="21" eb="22">
      <t>カイ</t>
    </rPh>
    <rPh sb="23" eb="26">
      <t>ニュウショシャ</t>
    </rPh>
    <rPh sb="29" eb="31">
      <t>シエン</t>
    </rPh>
    <rPh sb="31" eb="33">
      <t>ケイカク</t>
    </rPh>
    <rPh sb="34" eb="36">
      <t>ミナオ</t>
    </rPh>
    <phoneticPr fontId="27"/>
  </si>
  <si>
    <t>　問1の評価の結果、排せつに介護を要する入所者であって、適切な対応を行うことにより、要介護状態の軽減が見込まれるものについて、医師、看護師、介護支援専門員その他の職種の者が共同して、当該入所者が排せつに介護を要する原因を分析し、それに基づいた支援計画を作成し、当該支援計画に基づく支援を継続して実施している。</t>
    <rPh sb="1" eb="2">
      <t>トイ</t>
    </rPh>
    <rPh sb="4" eb="6">
      <t>ヒョウカ</t>
    </rPh>
    <rPh sb="7" eb="9">
      <t>ケッカ</t>
    </rPh>
    <rPh sb="10" eb="11">
      <t>ハイ</t>
    </rPh>
    <rPh sb="14" eb="16">
      <t>カイゴ</t>
    </rPh>
    <rPh sb="17" eb="18">
      <t>ヨウ</t>
    </rPh>
    <rPh sb="20" eb="22">
      <t>ニュウショ</t>
    </rPh>
    <rPh sb="22" eb="23">
      <t>シャ</t>
    </rPh>
    <rPh sb="28" eb="30">
      <t>テキセツ</t>
    </rPh>
    <rPh sb="31" eb="33">
      <t>タイオウ</t>
    </rPh>
    <rPh sb="34" eb="35">
      <t>オコナ</t>
    </rPh>
    <rPh sb="42" eb="43">
      <t>ヨウ</t>
    </rPh>
    <rPh sb="43" eb="45">
      <t>カイゴ</t>
    </rPh>
    <rPh sb="45" eb="47">
      <t>ジョウタイ</t>
    </rPh>
    <rPh sb="48" eb="50">
      <t>ケイゲン</t>
    </rPh>
    <rPh sb="51" eb="53">
      <t>ミコ</t>
    </rPh>
    <rPh sb="63" eb="65">
      <t>イシ</t>
    </rPh>
    <rPh sb="66" eb="69">
      <t>カンゴシ</t>
    </rPh>
    <rPh sb="70" eb="72">
      <t>カイゴ</t>
    </rPh>
    <rPh sb="72" eb="74">
      <t>シエン</t>
    </rPh>
    <rPh sb="74" eb="76">
      <t>センモン</t>
    </rPh>
    <rPh sb="76" eb="77">
      <t>イン</t>
    </rPh>
    <rPh sb="79" eb="80">
      <t>タ</t>
    </rPh>
    <rPh sb="81" eb="83">
      <t>ショクシュ</t>
    </rPh>
    <rPh sb="84" eb="85">
      <t>モノ</t>
    </rPh>
    <rPh sb="86" eb="88">
      <t>キョウドウ</t>
    </rPh>
    <rPh sb="91" eb="93">
      <t>トウガイ</t>
    </rPh>
    <rPh sb="93" eb="96">
      <t>ニュウショシャ</t>
    </rPh>
    <rPh sb="97" eb="98">
      <t>ハイ</t>
    </rPh>
    <rPh sb="101" eb="103">
      <t>カイゴ</t>
    </rPh>
    <rPh sb="104" eb="105">
      <t>ヨウ</t>
    </rPh>
    <rPh sb="107" eb="109">
      <t>ゲンイン</t>
    </rPh>
    <rPh sb="110" eb="112">
      <t>ブンセキ</t>
    </rPh>
    <rPh sb="117" eb="118">
      <t>モト</t>
    </rPh>
    <rPh sb="121" eb="123">
      <t>シエン</t>
    </rPh>
    <rPh sb="123" eb="125">
      <t>ケイカク</t>
    </rPh>
    <rPh sb="126" eb="128">
      <t>サクセイ</t>
    </rPh>
    <rPh sb="130" eb="132">
      <t>トウガイ</t>
    </rPh>
    <rPh sb="132" eb="134">
      <t>シエン</t>
    </rPh>
    <rPh sb="134" eb="136">
      <t>ケイカク</t>
    </rPh>
    <rPh sb="137" eb="138">
      <t>モト</t>
    </rPh>
    <rPh sb="140" eb="142">
      <t>シエン</t>
    </rPh>
    <rPh sb="143" eb="145">
      <t>ケイゾク</t>
    </rPh>
    <rPh sb="147" eb="149">
      <t>ジッシ</t>
    </rPh>
    <phoneticPr fontId="27"/>
  </si>
  <si>
    <t>　入所者ごとに、要介護状態の軽減の見込みについて、医師又は医師と連携した看護師が施設入所時に評価し、その後少なくとも６か月に1回評価するとともに、その評価結果等の情報を厚生労働省に提出し、排せつ支援の実施にあたって、当該情報その他の排せつ支援の適切かつ有効な実施のために必要な情報を活用している。</t>
    <rPh sb="1" eb="4">
      <t>ニュウショシャ</t>
    </rPh>
    <rPh sb="8" eb="9">
      <t>ヨウ</t>
    </rPh>
    <rPh sb="9" eb="11">
      <t>カイゴ</t>
    </rPh>
    <rPh sb="11" eb="13">
      <t>ジョウタイ</t>
    </rPh>
    <rPh sb="14" eb="16">
      <t>ケイゲン</t>
    </rPh>
    <rPh sb="17" eb="19">
      <t>ミコ</t>
    </rPh>
    <rPh sb="25" eb="27">
      <t>イシ</t>
    </rPh>
    <rPh sb="27" eb="28">
      <t>マタ</t>
    </rPh>
    <rPh sb="29" eb="31">
      <t>イシ</t>
    </rPh>
    <rPh sb="32" eb="34">
      <t>レンケイ</t>
    </rPh>
    <rPh sb="36" eb="39">
      <t>カンゴシ</t>
    </rPh>
    <rPh sb="40" eb="42">
      <t>シセツ</t>
    </rPh>
    <rPh sb="42" eb="44">
      <t>ニュウショ</t>
    </rPh>
    <rPh sb="44" eb="45">
      <t>ジ</t>
    </rPh>
    <rPh sb="46" eb="48">
      <t>ヒョウカ</t>
    </rPh>
    <rPh sb="52" eb="53">
      <t>ゴ</t>
    </rPh>
    <rPh sb="53" eb="54">
      <t>スク</t>
    </rPh>
    <rPh sb="60" eb="61">
      <t>ゲツ</t>
    </rPh>
    <rPh sb="63" eb="64">
      <t>カイ</t>
    </rPh>
    <rPh sb="64" eb="66">
      <t>ヒョウカ</t>
    </rPh>
    <rPh sb="75" eb="77">
      <t>ヒョウカ</t>
    </rPh>
    <rPh sb="77" eb="79">
      <t>ケッカ</t>
    </rPh>
    <rPh sb="79" eb="80">
      <t>トウ</t>
    </rPh>
    <rPh sb="81" eb="83">
      <t>ジョウホウ</t>
    </rPh>
    <rPh sb="84" eb="89">
      <t>コウセイロウドウショウ</t>
    </rPh>
    <rPh sb="90" eb="92">
      <t>テイシュツ</t>
    </rPh>
    <rPh sb="94" eb="95">
      <t>ハイ</t>
    </rPh>
    <rPh sb="97" eb="99">
      <t>シエン</t>
    </rPh>
    <rPh sb="100" eb="102">
      <t>ジッシ</t>
    </rPh>
    <rPh sb="108" eb="110">
      <t>トウガイ</t>
    </rPh>
    <rPh sb="110" eb="112">
      <t>ジョウホウ</t>
    </rPh>
    <rPh sb="114" eb="115">
      <t>タ</t>
    </rPh>
    <rPh sb="116" eb="117">
      <t>ハイ</t>
    </rPh>
    <rPh sb="119" eb="121">
      <t>シエン</t>
    </rPh>
    <rPh sb="122" eb="124">
      <t>テキセツ</t>
    </rPh>
    <rPh sb="126" eb="128">
      <t>ユウコウ</t>
    </rPh>
    <rPh sb="129" eb="131">
      <t>ジッシ</t>
    </rPh>
    <rPh sb="135" eb="137">
      <t>ヒツヨウ</t>
    </rPh>
    <rPh sb="138" eb="140">
      <t>ジョウホウ</t>
    </rPh>
    <rPh sb="141" eb="143">
      <t>カツヨウ</t>
    </rPh>
    <phoneticPr fontId="27"/>
  </si>
  <si>
    <t>①排せつ支援加算（Ⅰ）（Ⅱ）（Ⅲ）共通</t>
    <rPh sb="1" eb="2">
      <t>ハイ</t>
    </rPh>
    <rPh sb="4" eb="6">
      <t>シエン</t>
    </rPh>
    <rPh sb="6" eb="8">
      <t>カサン</t>
    </rPh>
    <rPh sb="17" eb="19">
      <t>キョウツウ</t>
    </rPh>
    <phoneticPr fontId="27"/>
  </si>
  <si>
    <t>（28）　排せつ支援加算</t>
    <rPh sb="5" eb="6">
      <t>ハイ</t>
    </rPh>
    <rPh sb="8" eb="10">
      <t>シエン</t>
    </rPh>
    <rPh sb="10" eb="12">
      <t>カサン</t>
    </rPh>
    <phoneticPr fontId="27"/>
  </si>
  <si>
    <t>　①問1の評価の結果、施設入所時又は利用開始時に褥瘡が発生するリスクがあるとされた入所者又は利用者について、褥瘡の発生はない。</t>
    <rPh sb="2" eb="3">
      <t>トイ</t>
    </rPh>
    <rPh sb="5" eb="7">
      <t>ヒョウカ</t>
    </rPh>
    <rPh sb="8" eb="10">
      <t>ケッカ</t>
    </rPh>
    <rPh sb="11" eb="13">
      <t>シセツ</t>
    </rPh>
    <rPh sb="13" eb="15">
      <t>ニュウショ</t>
    </rPh>
    <rPh sb="15" eb="16">
      <t>ジ</t>
    </rPh>
    <rPh sb="16" eb="17">
      <t>マタ</t>
    </rPh>
    <rPh sb="18" eb="20">
      <t>リヨウ</t>
    </rPh>
    <rPh sb="20" eb="22">
      <t>カイシ</t>
    </rPh>
    <rPh sb="22" eb="23">
      <t>ジ</t>
    </rPh>
    <rPh sb="24" eb="26">
      <t>ジョクソウ</t>
    </rPh>
    <rPh sb="27" eb="29">
      <t>ハッセイ</t>
    </rPh>
    <rPh sb="41" eb="44">
      <t>ニュウショシャ</t>
    </rPh>
    <rPh sb="44" eb="45">
      <t>マタ</t>
    </rPh>
    <rPh sb="46" eb="49">
      <t>リヨウシャ</t>
    </rPh>
    <rPh sb="54" eb="56">
      <t>ジョクソウ</t>
    </rPh>
    <rPh sb="57" eb="59">
      <t>ハッセイ</t>
    </rPh>
    <phoneticPr fontId="27"/>
  </si>
  <si>
    <t>②褥瘡マネジメント加算（Ⅱ）</t>
    <rPh sb="1" eb="3">
      <t>ジョクソウ</t>
    </rPh>
    <rPh sb="9" eb="11">
      <t>カサン</t>
    </rPh>
    <phoneticPr fontId="27"/>
  </si>
  <si>
    <t>　問1の評価に基づき、少なくとも３か月に１回、入所者ごとに褥瘡ケア計画を見直している。</t>
    <rPh sb="1" eb="2">
      <t>トイ</t>
    </rPh>
    <rPh sb="4" eb="6">
      <t>ヒョウカ</t>
    </rPh>
    <rPh sb="7" eb="8">
      <t>モト</t>
    </rPh>
    <rPh sb="11" eb="12">
      <t>スク</t>
    </rPh>
    <rPh sb="18" eb="19">
      <t>ゲツ</t>
    </rPh>
    <rPh sb="21" eb="22">
      <t>カイ</t>
    </rPh>
    <rPh sb="23" eb="26">
      <t>ニュウショシャ</t>
    </rPh>
    <rPh sb="29" eb="31">
      <t>ジョクソウ</t>
    </rPh>
    <rPh sb="33" eb="35">
      <t>ケイカク</t>
    </rPh>
    <rPh sb="36" eb="38">
      <t>ミナオ</t>
    </rPh>
    <phoneticPr fontId="27"/>
  </si>
  <si>
    <t>問4</t>
    <rPh sb="0" eb="1">
      <t>トイ</t>
    </rPh>
    <phoneticPr fontId="27"/>
  </si>
  <si>
    <t>　入所者ごとの褥瘡ケア計画に従い褥瘡管理を実施するとともに、その管理の内容や入所者の状態について定期的に記録している。</t>
    <rPh sb="7" eb="9">
      <t>ジョクソウ</t>
    </rPh>
    <rPh sb="11" eb="13">
      <t>ケイカク</t>
    </rPh>
    <rPh sb="14" eb="15">
      <t>シタガ</t>
    </rPh>
    <rPh sb="16" eb="18">
      <t>ジョクソウ</t>
    </rPh>
    <rPh sb="18" eb="20">
      <t>カンリ</t>
    </rPh>
    <rPh sb="21" eb="23">
      <t>ジッシ</t>
    </rPh>
    <rPh sb="32" eb="34">
      <t>カンリ</t>
    </rPh>
    <rPh sb="35" eb="37">
      <t>ナイヨウ</t>
    </rPh>
    <rPh sb="38" eb="41">
      <t>ニュウショシャ</t>
    </rPh>
    <rPh sb="42" eb="44">
      <t>ジョウタイ</t>
    </rPh>
    <rPh sb="48" eb="51">
      <t>テイキテキ</t>
    </rPh>
    <rPh sb="52" eb="54">
      <t>キロク</t>
    </rPh>
    <phoneticPr fontId="27"/>
  </si>
  <si>
    <t>問3</t>
    <rPh sb="0" eb="1">
      <t>トイ</t>
    </rPh>
    <phoneticPr fontId="27"/>
  </si>
  <si>
    <t>　問１の評価の結果、褥瘡が発生するリスクがあるとされた入所者ごとに、医師、看護師、介護職員、管理栄養士、介護支援専門員その他の職種の者が共同して、褥瘡管理に関する褥瘡ケア計画を作成している。</t>
    <rPh sb="1" eb="2">
      <t>トイ</t>
    </rPh>
    <rPh sb="4" eb="6">
      <t>ヒョウカ</t>
    </rPh>
    <rPh sb="7" eb="9">
      <t>ケッカ</t>
    </rPh>
    <rPh sb="10" eb="12">
      <t>ジョクソウ</t>
    </rPh>
    <rPh sb="13" eb="15">
      <t>ハッセイ</t>
    </rPh>
    <rPh sb="27" eb="30">
      <t>ニュウショシャ</t>
    </rPh>
    <rPh sb="34" eb="36">
      <t>イシ</t>
    </rPh>
    <rPh sb="37" eb="40">
      <t>カンゴシ</t>
    </rPh>
    <rPh sb="41" eb="45">
      <t>カイゴショクイン</t>
    </rPh>
    <rPh sb="46" eb="51">
      <t>カンリエイヨウシ</t>
    </rPh>
    <rPh sb="52" eb="59">
      <t>カイゴシエンセンモンイン</t>
    </rPh>
    <rPh sb="61" eb="62">
      <t>タ</t>
    </rPh>
    <rPh sb="63" eb="65">
      <t>ショクシュ</t>
    </rPh>
    <rPh sb="66" eb="67">
      <t>モノ</t>
    </rPh>
    <rPh sb="68" eb="70">
      <t>キョウドウ</t>
    </rPh>
    <rPh sb="73" eb="75">
      <t>ジョクソウ</t>
    </rPh>
    <rPh sb="75" eb="77">
      <t>カンリ</t>
    </rPh>
    <rPh sb="78" eb="79">
      <t>カン</t>
    </rPh>
    <rPh sb="81" eb="83">
      <t>ジョクソウ</t>
    </rPh>
    <rPh sb="85" eb="87">
      <t>ケイカク</t>
    </rPh>
    <rPh sb="88" eb="90">
      <t>サクセイ</t>
    </rPh>
    <phoneticPr fontId="27"/>
  </si>
  <si>
    <t>　入所者ごとの褥瘡の発生に係るリスクについて「介護保険制度におけるサービスの質の評価に関する調査研究事業」において明らかになったモニタリング指標を用いて、施設入所時に評価するとともに、少なくとも３か月に１回、評価を行い、その評価結果を厚生労働省に提出し、褥瘡管理の実施にあたって、当該情報その他の褥瘡管理の適切かつ有効な実施のために必要な情報を活用している。</t>
    <rPh sb="1" eb="4">
      <t>ニュウショシャ</t>
    </rPh>
    <rPh sb="7" eb="9">
      <t>ジョクソウ</t>
    </rPh>
    <rPh sb="10" eb="12">
      <t>ハッセイ</t>
    </rPh>
    <rPh sb="13" eb="14">
      <t>カカ</t>
    </rPh>
    <rPh sb="23" eb="25">
      <t>カイゴ</t>
    </rPh>
    <rPh sb="25" eb="27">
      <t>ホケン</t>
    </rPh>
    <rPh sb="27" eb="29">
      <t>セイド</t>
    </rPh>
    <rPh sb="38" eb="39">
      <t>シツ</t>
    </rPh>
    <rPh sb="40" eb="42">
      <t>ヒョウカ</t>
    </rPh>
    <rPh sb="43" eb="44">
      <t>カン</t>
    </rPh>
    <rPh sb="46" eb="48">
      <t>チョウサ</t>
    </rPh>
    <rPh sb="48" eb="50">
      <t>ケンキュウ</t>
    </rPh>
    <rPh sb="50" eb="52">
      <t>ジギョウ</t>
    </rPh>
    <rPh sb="57" eb="58">
      <t>アキ</t>
    </rPh>
    <rPh sb="70" eb="72">
      <t>シヒョウ</t>
    </rPh>
    <rPh sb="73" eb="74">
      <t>モチ</t>
    </rPh>
    <rPh sb="77" eb="79">
      <t>シセツ</t>
    </rPh>
    <rPh sb="79" eb="81">
      <t>ニュウショ</t>
    </rPh>
    <rPh sb="81" eb="82">
      <t>ジ</t>
    </rPh>
    <rPh sb="83" eb="85">
      <t>ヒョウカ</t>
    </rPh>
    <rPh sb="92" eb="93">
      <t>スク</t>
    </rPh>
    <rPh sb="99" eb="100">
      <t>ツキ</t>
    </rPh>
    <rPh sb="102" eb="103">
      <t>カイ</t>
    </rPh>
    <rPh sb="104" eb="106">
      <t>ヒョウカ</t>
    </rPh>
    <rPh sb="107" eb="108">
      <t>オコナ</t>
    </rPh>
    <rPh sb="112" eb="114">
      <t>ヒョウカ</t>
    </rPh>
    <rPh sb="114" eb="116">
      <t>ケッカ</t>
    </rPh>
    <rPh sb="117" eb="119">
      <t>コウセイ</t>
    </rPh>
    <rPh sb="119" eb="122">
      <t>ロウドウショウ</t>
    </rPh>
    <rPh sb="123" eb="125">
      <t>テイシュツ</t>
    </rPh>
    <rPh sb="127" eb="129">
      <t>ジョクソウ</t>
    </rPh>
    <rPh sb="129" eb="131">
      <t>カンリ</t>
    </rPh>
    <rPh sb="132" eb="134">
      <t>ジッシ</t>
    </rPh>
    <rPh sb="140" eb="142">
      <t>トウガイ</t>
    </rPh>
    <rPh sb="142" eb="144">
      <t>ジョウホウ</t>
    </rPh>
    <rPh sb="146" eb="147">
      <t>タ</t>
    </rPh>
    <rPh sb="148" eb="150">
      <t>ジョクソウ</t>
    </rPh>
    <rPh sb="150" eb="152">
      <t>カンリ</t>
    </rPh>
    <rPh sb="153" eb="155">
      <t>テキセツ</t>
    </rPh>
    <rPh sb="157" eb="159">
      <t>ユウコウ</t>
    </rPh>
    <rPh sb="160" eb="162">
      <t>ジッシ</t>
    </rPh>
    <rPh sb="166" eb="168">
      <t>ヒツヨウ</t>
    </rPh>
    <rPh sb="169" eb="171">
      <t>ジョウホウ</t>
    </rPh>
    <rPh sb="172" eb="174">
      <t>カツヨウ</t>
    </rPh>
    <phoneticPr fontId="27"/>
  </si>
  <si>
    <t>①褥瘡マネジメント加算（Ⅰ）（Ⅱ）　共通</t>
    <rPh sb="1" eb="3">
      <t>ジョクソウ</t>
    </rPh>
    <rPh sb="9" eb="11">
      <t>カサン</t>
    </rPh>
    <rPh sb="18" eb="20">
      <t>キョウツウ</t>
    </rPh>
    <phoneticPr fontId="27"/>
  </si>
  <si>
    <t>（27）　褥瘡マネジメント加算</t>
    <rPh sb="5" eb="7">
      <t>ジョクソウ</t>
    </rPh>
    <rPh sb="13" eb="15">
      <t>カサン</t>
    </rPh>
    <phoneticPr fontId="27"/>
  </si>
  <si>
    <t>　緊急短期入所受入加算を算定していない。</t>
    <rPh sb="1" eb="3">
      <t>キンキュウ</t>
    </rPh>
    <rPh sb="3" eb="5">
      <t>タンキ</t>
    </rPh>
    <rPh sb="5" eb="7">
      <t>ニュウショ</t>
    </rPh>
    <rPh sb="7" eb="9">
      <t>ウケイレ</t>
    </rPh>
    <rPh sb="9" eb="11">
      <t>カサン</t>
    </rPh>
    <rPh sb="12" eb="14">
      <t>サンテイ</t>
    </rPh>
    <phoneticPr fontId="27"/>
  </si>
  <si>
    <t>問6</t>
    <rPh sb="0" eb="1">
      <t>トイ</t>
    </rPh>
    <phoneticPr fontId="27"/>
  </si>
  <si>
    <t>　病院、診療所、介護保険施設等に入院・入所中の者が、直接当該施設等の利用を開始した場合には算定していない。</t>
    <rPh sb="1" eb="3">
      <t>ビョウイン</t>
    </rPh>
    <rPh sb="4" eb="7">
      <t>シンリョウショ</t>
    </rPh>
    <rPh sb="8" eb="10">
      <t>カイゴ</t>
    </rPh>
    <rPh sb="10" eb="12">
      <t>ホケン</t>
    </rPh>
    <rPh sb="12" eb="14">
      <t>シセツ</t>
    </rPh>
    <rPh sb="14" eb="15">
      <t>トウ</t>
    </rPh>
    <rPh sb="16" eb="18">
      <t>ニュウイン</t>
    </rPh>
    <rPh sb="19" eb="22">
      <t>ニュウショチュウ</t>
    </rPh>
    <rPh sb="23" eb="24">
      <t>モノ</t>
    </rPh>
    <rPh sb="26" eb="28">
      <t>チョクセツ</t>
    </rPh>
    <rPh sb="28" eb="30">
      <t>トウガイ</t>
    </rPh>
    <rPh sb="30" eb="32">
      <t>シセツ</t>
    </rPh>
    <rPh sb="32" eb="33">
      <t>トウ</t>
    </rPh>
    <rPh sb="34" eb="36">
      <t>リヨウ</t>
    </rPh>
    <rPh sb="37" eb="39">
      <t>カイシ</t>
    </rPh>
    <rPh sb="41" eb="43">
      <t>バアイ</t>
    </rPh>
    <rPh sb="45" eb="47">
      <t>サンテイ</t>
    </rPh>
    <phoneticPr fontId="27"/>
  </si>
  <si>
    <t>　入所予定日当日に予定していた事業所に認知症行動・心理症状で入所した場合には算定していない。</t>
    <rPh sb="1" eb="3">
      <t>ニュウショ</t>
    </rPh>
    <rPh sb="3" eb="6">
      <t>ヨテイビ</t>
    </rPh>
    <rPh sb="6" eb="8">
      <t>トウジツ</t>
    </rPh>
    <rPh sb="9" eb="11">
      <t>ヨテイ</t>
    </rPh>
    <rPh sb="15" eb="18">
      <t>ジギョウショ</t>
    </rPh>
    <rPh sb="19" eb="22">
      <t>ニンチショウ</t>
    </rPh>
    <rPh sb="22" eb="24">
      <t>コウドウ</t>
    </rPh>
    <rPh sb="25" eb="27">
      <t>シンリ</t>
    </rPh>
    <rPh sb="27" eb="29">
      <t>ショウジョウ</t>
    </rPh>
    <rPh sb="30" eb="32">
      <t>ニュウショ</t>
    </rPh>
    <rPh sb="34" eb="36">
      <t>バアイ</t>
    </rPh>
    <rPh sb="38" eb="40">
      <t>サンテイ</t>
    </rPh>
    <phoneticPr fontId="27"/>
  </si>
  <si>
    <t>　入所した日から起算して７日を限度として算定している。</t>
    <rPh sb="1" eb="3">
      <t>ニュウショ</t>
    </rPh>
    <rPh sb="5" eb="6">
      <t>ヒ</t>
    </rPh>
    <rPh sb="8" eb="10">
      <t>キサン</t>
    </rPh>
    <rPh sb="13" eb="14">
      <t>ヒ</t>
    </rPh>
    <rPh sb="15" eb="17">
      <t>ゲンド</t>
    </rPh>
    <rPh sb="20" eb="22">
      <t>サンテイ</t>
    </rPh>
    <phoneticPr fontId="27"/>
  </si>
  <si>
    <t>　医師が判断した当該日又はその次の日に利用を開始している。</t>
    <rPh sb="1" eb="3">
      <t>イシ</t>
    </rPh>
    <rPh sb="4" eb="6">
      <t>ハンダン</t>
    </rPh>
    <rPh sb="8" eb="10">
      <t>トウガイ</t>
    </rPh>
    <rPh sb="10" eb="11">
      <t>ヒ</t>
    </rPh>
    <rPh sb="11" eb="12">
      <t>マタ</t>
    </rPh>
    <rPh sb="15" eb="16">
      <t>ツギ</t>
    </rPh>
    <rPh sb="17" eb="18">
      <t>ヒ</t>
    </rPh>
    <rPh sb="19" eb="21">
      <t>リヨウ</t>
    </rPh>
    <rPh sb="22" eb="24">
      <t>カイシ</t>
    </rPh>
    <phoneticPr fontId="27"/>
  </si>
  <si>
    <t>　医師が、認知症の行動・心理症状が認められるため、在宅での生活が困難であり、緊急に入所することが適当であると判断した者に対し、利用者又は家族の同意の上でサービスを提供している。</t>
    <rPh sb="1" eb="2">
      <t>イ</t>
    </rPh>
    <rPh sb="2" eb="3">
      <t>シ</t>
    </rPh>
    <rPh sb="5" eb="7">
      <t>ニンチ</t>
    </rPh>
    <rPh sb="7" eb="8">
      <t>ショウ</t>
    </rPh>
    <rPh sb="9" eb="11">
      <t>コウドウ</t>
    </rPh>
    <rPh sb="12" eb="14">
      <t>シンリ</t>
    </rPh>
    <rPh sb="14" eb="16">
      <t>ショウジョウ</t>
    </rPh>
    <rPh sb="17" eb="18">
      <t>ミト</t>
    </rPh>
    <rPh sb="25" eb="27">
      <t>ザイタク</t>
    </rPh>
    <rPh sb="29" eb="31">
      <t>セイカツ</t>
    </rPh>
    <rPh sb="32" eb="34">
      <t>コンナン</t>
    </rPh>
    <rPh sb="38" eb="40">
      <t>キンキュウ</t>
    </rPh>
    <rPh sb="41" eb="43">
      <t>ニュウショ</t>
    </rPh>
    <rPh sb="48" eb="50">
      <t>テキトウ</t>
    </rPh>
    <rPh sb="54" eb="56">
      <t>ハンダン</t>
    </rPh>
    <rPh sb="58" eb="59">
      <t>シャ</t>
    </rPh>
    <rPh sb="60" eb="61">
      <t>タイ</t>
    </rPh>
    <rPh sb="63" eb="66">
      <t>リヨウシャ</t>
    </rPh>
    <rPh sb="66" eb="67">
      <t>マタ</t>
    </rPh>
    <rPh sb="68" eb="70">
      <t>カゾク</t>
    </rPh>
    <rPh sb="71" eb="73">
      <t>ドウイ</t>
    </rPh>
    <rPh sb="74" eb="75">
      <t>ウエ</t>
    </rPh>
    <rPh sb="81" eb="83">
      <t>テイキョウ</t>
    </rPh>
    <phoneticPr fontId="27"/>
  </si>
  <si>
    <t>（26）　認知症行動・心理症状緊急対応加算</t>
    <rPh sb="5" eb="7">
      <t>ニンチ</t>
    </rPh>
    <rPh sb="7" eb="8">
      <t>ショウ</t>
    </rPh>
    <rPh sb="8" eb="10">
      <t>コウドウ</t>
    </rPh>
    <rPh sb="11" eb="13">
      <t>シンリ</t>
    </rPh>
    <rPh sb="13" eb="15">
      <t>ショウジョウ</t>
    </rPh>
    <rPh sb="15" eb="17">
      <t>キンキュウ</t>
    </rPh>
    <rPh sb="17" eb="19">
      <t>タイオウ</t>
    </rPh>
    <rPh sb="19" eb="21">
      <t>カサン</t>
    </rPh>
    <phoneticPr fontId="27"/>
  </si>
  <si>
    <t>　介護職員、看護職員毎の認知症ケアに関する研修計画を作成し、当該計画に従い研修を実施又は実施を予定している。</t>
    <phoneticPr fontId="27"/>
  </si>
  <si>
    <t>　認知症介護の指導に係る専門的な研修を修了している者を１名以上配置し、施設全体の認知症ケアの指導等を実施している。</t>
    <phoneticPr fontId="27"/>
  </si>
  <si>
    <t>②認知症専門ケア加算（Ⅱ）</t>
    <rPh sb="1" eb="3">
      <t>ニンチ</t>
    </rPh>
    <rPh sb="3" eb="4">
      <t>ショウ</t>
    </rPh>
    <rPh sb="4" eb="6">
      <t>センモン</t>
    </rPh>
    <rPh sb="8" eb="10">
      <t>カサン</t>
    </rPh>
    <phoneticPr fontId="27"/>
  </si>
  <si>
    <t>　認知症ケアに関する留意事項の伝達又は技術的指導に係る会議を定期的に開催している。</t>
    <phoneticPr fontId="27"/>
  </si>
  <si>
    <t>①認知症専門ケア加算（Ⅰ）（Ⅱ）　共通</t>
    <rPh sb="1" eb="3">
      <t>ニンチ</t>
    </rPh>
    <rPh sb="3" eb="4">
      <t>ショウ</t>
    </rPh>
    <rPh sb="4" eb="6">
      <t>センモン</t>
    </rPh>
    <rPh sb="8" eb="10">
      <t>カサン</t>
    </rPh>
    <rPh sb="17" eb="19">
      <t>キョウツウ</t>
    </rPh>
    <phoneticPr fontId="27"/>
  </si>
  <si>
    <t>（25）　認知症専門ケア加算</t>
    <rPh sb="5" eb="7">
      <t>ニンチ</t>
    </rPh>
    <rPh sb="7" eb="8">
      <t>ショウ</t>
    </rPh>
    <rPh sb="8" eb="10">
      <t>センモン</t>
    </rPh>
    <rPh sb="12" eb="14">
      <t>カサン</t>
    </rPh>
    <phoneticPr fontId="27"/>
  </si>
  <si>
    <t>　在宅での生活期間中の介護支援専門員と施設の介護支援専門員との間で情報の交換を十分に行い、双方の合意の上、介護に関する目標及び方針を定め、入所者又はその家族等に対して当該目標及び方針の内容を説明し、同意を得ている。</t>
    <rPh sb="1" eb="3">
      <t>ザイタク</t>
    </rPh>
    <rPh sb="5" eb="7">
      <t>セイカツ</t>
    </rPh>
    <rPh sb="7" eb="10">
      <t>キカンチュウ</t>
    </rPh>
    <rPh sb="11" eb="13">
      <t>カイゴ</t>
    </rPh>
    <rPh sb="13" eb="15">
      <t>シエン</t>
    </rPh>
    <rPh sb="15" eb="18">
      <t>センモンイン</t>
    </rPh>
    <rPh sb="19" eb="21">
      <t>シセツ</t>
    </rPh>
    <rPh sb="22" eb="24">
      <t>カイゴ</t>
    </rPh>
    <rPh sb="24" eb="26">
      <t>シエン</t>
    </rPh>
    <rPh sb="26" eb="29">
      <t>センモンイン</t>
    </rPh>
    <rPh sb="31" eb="32">
      <t>アイダ</t>
    </rPh>
    <rPh sb="33" eb="35">
      <t>ジョウホウ</t>
    </rPh>
    <phoneticPr fontId="27"/>
  </si>
  <si>
    <t>　在宅生活を継続する観点から、複数人があらかじめ在宅期間及び入所期間（入所期間が３か月を超えるときは、３か月を限度）を定めて、当該施設の同一の個室を計画的に利用している。</t>
    <rPh sb="1" eb="3">
      <t>ザイタク</t>
    </rPh>
    <rPh sb="3" eb="5">
      <t>セイカツ</t>
    </rPh>
    <rPh sb="6" eb="8">
      <t>ケイゾク</t>
    </rPh>
    <rPh sb="10" eb="12">
      <t>カンテン</t>
    </rPh>
    <rPh sb="15" eb="17">
      <t>フクスウ</t>
    </rPh>
    <rPh sb="17" eb="18">
      <t>ニン</t>
    </rPh>
    <rPh sb="24" eb="26">
      <t>ザイタク</t>
    </rPh>
    <rPh sb="26" eb="28">
      <t>キカン</t>
    </rPh>
    <rPh sb="28" eb="29">
      <t>オヨ</t>
    </rPh>
    <rPh sb="30" eb="32">
      <t>ニュウショ</t>
    </rPh>
    <rPh sb="32" eb="34">
      <t>キカン</t>
    </rPh>
    <rPh sb="35" eb="37">
      <t>ニュウショ</t>
    </rPh>
    <rPh sb="37" eb="39">
      <t>キカン</t>
    </rPh>
    <rPh sb="42" eb="43">
      <t>ツキ</t>
    </rPh>
    <rPh sb="44" eb="45">
      <t>コ</t>
    </rPh>
    <rPh sb="53" eb="54">
      <t>ツキ</t>
    </rPh>
    <rPh sb="55" eb="57">
      <t>ゲンド</t>
    </rPh>
    <rPh sb="59" eb="60">
      <t>サダ</t>
    </rPh>
    <phoneticPr fontId="27"/>
  </si>
  <si>
    <t>（24）　在宅・入所相互利用加算</t>
    <rPh sb="5" eb="7">
      <t>ザイタク</t>
    </rPh>
    <rPh sb="8" eb="10">
      <t>ニュウショ</t>
    </rPh>
    <rPh sb="10" eb="12">
      <t>ソウゴ</t>
    </rPh>
    <rPh sb="12" eb="14">
      <t>リヨウ</t>
    </rPh>
    <rPh sb="14" eb="16">
      <t>カサン</t>
    </rPh>
    <phoneticPr fontId="27"/>
  </si>
  <si>
    <t>　加算の要件に該当することを毎月判定しており、また、その判定の根拠となった資料については、各施設内で保管している。</t>
    <rPh sb="1" eb="3">
      <t>カサン</t>
    </rPh>
    <rPh sb="4" eb="6">
      <t>ヨウケン</t>
    </rPh>
    <rPh sb="7" eb="9">
      <t>ガイトウ</t>
    </rPh>
    <rPh sb="14" eb="16">
      <t>マイツキ</t>
    </rPh>
    <rPh sb="16" eb="18">
      <t>ハンテイ</t>
    </rPh>
    <rPh sb="28" eb="30">
      <t>ハンテイ</t>
    </rPh>
    <rPh sb="31" eb="33">
      <t>コンキョ</t>
    </rPh>
    <rPh sb="37" eb="39">
      <t>シリョウ</t>
    </rPh>
    <rPh sb="45" eb="48">
      <t>カクシセツ</t>
    </rPh>
    <rPh sb="48" eb="49">
      <t>ナイ</t>
    </rPh>
    <rPh sb="50" eb="52">
      <t>ホカン</t>
    </rPh>
    <phoneticPr fontId="27"/>
  </si>
  <si>
    <t>　退所後の居宅サービスその他保健医療サービス又は福祉サービスについて相談援助を行っている。食事、入浴、健康管理等在宅における生活等に関する相談援助を行っている。</t>
    <rPh sb="1" eb="3">
      <t>タイショ</t>
    </rPh>
    <rPh sb="3" eb="4">
      <t>ゴ</t>
    </rPh>
    <rPh sb="5" eb="7">
      <t>キョタク</t>
    </rPh>
    <rPh sb="13" eb="14">
      <t>タ</t>
    </rPh>
    <rPh sb="14" eb="16">
      <t>ホケン</t>
    </rPh>
    <rPh sb="16" eb="18">
      <t>イリョウ</t>
    </rPh>
    <rPh sb="22" eb="23">
      <t>マタ</t>
    </rPh>
    <rPh sb="24" eb="26">
      <t>フクシ</t>
    </rPh>
    <rPh sb="34" eb="36">
      <t>ソウダン</t>
    </rPh>
    <rPh sb="36" eb="38">
      <t>エンジョ</t>
    </rPh>
    <phoneticPr fontId="27"/>
  </si>
  <si>
    <t>　退所者の退所した日から３０日以内に居宅を訪問し、又は指定居宅介護支援事業者から情報提供を受けることにより、当該退所者の在宅における生活が１月以上継続する見込みであることを確認し記録している。</t>
    <rPh sb="1" eb="3">
      <t>タイショ</t>
    </rPh>
    <rPh sb="3" eb="4">
      <t>シャ</t>
    </rPh>
    <rPh sb="5" eb="7">
      <t>タイショ</t>
    </rPh>
    <rPh sb="9" eb="10">
      <t>ヒ</t>
    </rPh>
    <rPh sb="14" eb="15">
      <t>ニチ</t>
    </rPh>
    <rPh sb="15" eb="17">
      <t>イナイ</t>
    </rPh>
    <rPh sb="18" eb="20">
      <t>キョタク</t>
    </rPh>
    <rPh sb="21" eb="23">
      <t>ホウモン</t>
    </rPh>
    <rPh sb="25" eb="26">
      <t>マタ</t>
    </rPh>
    <rPh sb="27" eb="29">
      <t>シテイ</t>
    </rPh>
    <rPh sb="29" eb="31">
      <t>キョタク</t>
    </rPh>
    <rPh sb="31" eb="33">
      <t>カイゴ</t>
    </rPh>
    <rPh sb="33" eb="35">
      <t>シエン</t>
    </rPh>
    <rPh sb="35" eb="38">
      <t>ジギョウシャ</t>
    </rPh>
    <phoneticPr fontId="27"/>
  </si>
  <si>
    <t>　算定日が属する月の前６か月間において当該施設から退所した者の総数のうち、当該期間内に退所し在宅において介護を受けることとなった者の占める割合が２割を超えている。</t>
    <rPh sb="1" eb="3">
      <t>サンテイ</t>
    </rPh>
    <rPh sb="3" eb="4">
      <t>ビ</t>
    </rPh>
    <rPh sb="5" eb="6">
      <t>ゾク</t>
    </rPh>
    <rPh sb="8" eb="9">
      <t>ツキ</t>
    </rPh>
    <rPh sb="10" eb="11">
      <t>ゼン</t>
    </rPh>
    <rPh sb="13" eb="15">
      <t>ツキカン</t>
    </rPh>
    <rPh sb="19" eb="21">
      <t>トウガイ</t>
    </rPh>
    <rPh sb="21" eb="23">
      <t>シセツ</t>
    </rPh>
    <rPh sb="25" eb="27">
      <t>タイショ</t>
    </rPh>
    <rPh sb="29" eb="30">
      <t>モノ</t>
    </rPh>
    <rPh sb="31" eb="33">
      <t>ソウスウ</t>
    </rPh>
    <rPh sb="37" eb="39">
      <t>トウガイ</t>
    </rPh>
    <phoneticPr fontId="27"/>
  </si>
  <si>
    <t>（23）　在宅復帰支援機能加算</t>
    <rPh sb="5" eb="7">
      <t>ザイタク</t>
    </rPh>
    <rPh sb="7" eb="9">
      <t>フッキ</t>
    </rPh>
    <rPh sb="9" eb="11">
      <t>シエン</t>
    </rPh>
    <rPh sb="11" eb="13">
      <t>キノウ</t>
    </rPh>
    <rPh sb="13" eb="15">
      <t>カサン</t>
    </rPh>
    <phoneticPr fontId="27"/>
  </si>
  <si>
    <t>　配置医師緊急時対応加算の施設基準に該当している。</t>
    <rPh sb="1" eb="3">
      <t>ハイチ</t>
    </rPh>
    <rPh sb="3" eb="5">
      <t>イシ</t>
    </rPh>
    <rPh sb="5" eb="8">
      <t>キンキュウジ</t>
    </rPh>
    <rPh sb="8" eb="10">
      <t>タイオウ</t>
    </rPh>
    <rPh sb="10" eb="12">
      <t>カサン</t>
    </rPh>
    <rPh sb="13" eb="15">
      <t>シセツ</t>
    </rPh>
    <rPh sb="15" eb="17">
      <t>キジュン</t>
    </rPh>
    <rPh sb="18" eb="20">
      <t>ガイトウ</t>
    </rPh>
    <phoneticPr fontId="27"/>
  </si>
  <si>
    <t>②看取り介護加算（Ⅱ）</t>
    <rPh sb="1" eb="3">
      <t>ミト</t>
    </rPh>
    <rPh sb="4" eb="6">
      <t>カイゴ</t>
    </rPh>
    <rPh sb="6" eb="8">
      <t>カサン</t>
    </rPh>
    <phoneticPr fontId="27"/>
  </si>
  <si>
    <t>　看取りに関する指針に基づき、入所者の状態又は、家族の求め等に応じ随時、医師等の相互の連携の下、介護記録等入所者に関する記録を活用し行われる介護についての説明を受け、同意をした上で介護を受けている者（その家族等が説明を受け、同意した上で介護を受けている者を含む）である。</t>
    <rPh sb="1" eb="3">
      <t>ミト</t>
    </rPh>
    <rPh sb="5" eb="6">
      <t>カン</t>
    </rPh>
    <rPh sb="8" eb="10">
      <t>シシン</t>
    </rPh>
    <rPh sb="11" eb="12">
      <t>モト</t>
    </rPh>
    <rPh sb="15" eb="18">
      <t>ニュウショシャ</t>
    </rPh>
    <rPh sb="19" eb="21">
      <t>ジョウタイ</t>
    </rPh>
    <rPh sb="21" eb="22">
      <t>マタ</t>
    </rPh>
    <rPh sb="24" eb="26">
      <t>カゾク</t>
    </rPh>
    <rPh sb="27" eb="28">
      <t>モト</t>
    </rPh>
    <rPh sb="29" eb="30">
      <t>トウ</t>
    </rPh>
    <rPh sb="31" eb="32">
      <t>オウ</t>
    </rPh>
    <rPh sb="33" eb="35">
      <t>ズイジ</t>
    </rPh>
    <rPh sb="36" eb="38">
      <t>イシ</t>
    </rPh>
    <rPh sb="38" eb="39">
      <t>トウ</t>
    </rPh>
    <rPh sb="40" eb="42">
      <t>ソウゴ</t>
    </rPh>
    <rPh sb="43" eb="45">
      <t>レンケイ</t>
    </rPh>
    <rPh sb="46" eb="47">
      <t>モト</t>
    </rPh>
    <rPh sb="48" eb="50">
      <t>カイゴ</t>
    </rPh>
    <rPh sb="50" eb="52">
      <t>キロク</t>
    </rPh>
    <rPh sb="52" eb="53">
      <t>トウ</t>
    </rPh>
    <rPh sb="53" eb="56">
      <t>ニュウショシャ</t>
    </rPh>
    <rPh sb="57" eb="58">
      <t>カン</t>
    </rPh>
    <rPh sb="60" eb="62">
      <t>キロク</t>
    </rPh>
    <rPh sb="63" eb="65">
      <t>カツヨウ</t>
    </rPh>
    <rPh sb="66" eb="67">
      <t>オコナ</t>
    </rPh>
    <rPh sb="70" eb="72">
      <t>カイゴ</t>
    </rPh>
    <rPh sb="77" eb="79">
      <t>セツメイ</t>
    </rPh>
    <rPh sb="80" eb="81">
      <t>ウ</t>
    </rPh>
    <rPh sb="83" eb="85">
      <t>ドウイ</t>
    </rPh>
    <rPh sb="88" eb="89">
      <t>ウエ</t>
    </rPh>
    <rPh sb="90" eb="92">
      <t>カイゴ</t>
    </rPh>
    <rPh sb="93" eb="94">
      <t>ウ</t>
    </rPh>
    <rPh sb="98" eb="99">
      <t>モノ</t>
    </rPh>
    <rPh sb="102" eb="104">
      <t>カゾク</t>
    </rPh>
    <rPh sb="104" eb="105">
      <t>トウ</t>
    </rPh>
    <rPh sb="106" eb="108">
      <t>セツメイ</t>
    </rPh>
    <rPh sb="109" eb="110">
      <t>ウ</t>
    </rPh>
    <rPh sb="112" eb="114">
      <t>ドウイ</t>
    </rPh>
    <rPh sb="116" eb="117">
      <t>ウエ</t>
    </rPh>
    <rPh sb="118" eb="120">
      <t>カイゴ</t>
    </rPh>
    <rPh sb="121" eb="122">
      <t>ウ</t>
    </rPh>
    <rPh sb="126" eb="127">
      <t>モノ</t>
    </rPh>
    <rPh sb="128" eb="129">
      <t>フク</t>
    </rPh>
    <phoneticPr fontId="27"/>
  </si>
  <si>
    <t>問8</t>
    <rPh sb="0" eb="1">
      <t>トイ</t>
    </rPh>
    <phoneticPr fontId="27"/>
  </si>
  <si>
    <t>　医師、生活相談員、看護職員、管理栄養士、介護支援専門員その他の職種の者が共同して作成した入所者の介護に係る計画について、医師等のうちその内容に応じた適当な者から説明を受け、当該計画について同意している者（家族等が説明を受け、同意した上で介護を受けているものを含む）である。</t>
    <rPh sb="1" eb="3">
      <t>イシ</t>
    </rPh>
    <rPh sb="4" eb="6">
      <t>セイカツ</t>
    </rPh>
    <rPh sb="6" eb="9">
      <t>ソウダンイン</t>
    </rPh>
    <rPh sb="10" eb="12">
      <t>カンゴ</t>
    </rPh>
    <rPh sb="12" eb="14">
      <t>ショクイン</t>
    </rPh>
    <rPh sb="15" eb="17">
      <t>カンリ</t>
    </rPh>
    <rPh sb="17" eb="20">
      <t>エイヨウシ</t>
    </rPh>
    <rPh sb="21" eb="23">
      <t>カイゴ</t>
    </rPh>
    <rPh sb="23" eb="25">
      <t>シエン</t>
    </rPh>
    <rPh sb="25" eb="28">
      <t>センモンイン</t>
    </rPh>
    <rPh sb="30" eb="31">
      <t>タ</t>
    </rPh>
    <rPh sb="32" eb="34">
      <t>ショクシュ</t>
    </rPh>
    <rPh sb="35" eb="36">
      <t>モノ</t>
    </rPh>
    <rPh sb="37" eb="39">
      <t>キョウドウ</t>
    </rPh>
    <rPh sb="41" eb="43">
      <t>サクセイ</t>
    </rPh>
    <rPh sb="45" eb="48">
      <t>ニュウショシャ</t>
    </rPh>
    <rPh sb="49" eb="51">
      <t>カイゴ</t>
    </rPh>
    <rPh sb="52" eb="53">
      <t>カカワ</t>
    </rPh>
    <rPh sb="54" eb="56">
      <t>ケイカク</t>
    </rPh>
    <rPh sb="61" eb="63">
      <t>イシ</t>
    </rPh>
    <rPh sb="63" eb="64">
      <t>トウ</t>
    </rPh>
    <rPh sb="69" eb="71">
      <t>ナイヨウ</t>
    </rPh>
    <rPh sb="72" eb="73">
      <t>オウ</t>
    </rPh>
    <rPh sb="75" eb="77">
      <t>テキトウ</t>
    </rPh>
    <rPh sb="78" eb="79">
      <t>モノ</t>
    </rPh>
    <rPh sb="81" eb="83">
      <t>セツメイ</t>
    </rPh>
    <rPh sb="84" eb="85">
      <t>ウ</t>
    </rPh>
    <rPh sb="87" eb="89">
      <t>トウガイ</t>
    </rPh>
    <rPh sb="89" eb="91">
      <t>ケイカク</t>
    </rPh>
    <rPh sb="95" eb="97">
      <t>ドウイ</t>
    </rPh>
    <rPh sb="101" eb="102">
      <t>モノ</t>
    </rPh>
    <rPh sb="103" eb="105">
      <t>カゾク</t>
    </rPh>
    <phoneticPr fontId="27"/>
  </si>
  <si>
    <t>　当該加算の対象者は、医師が一般に認められている医学的知見に基づき回復の見込みがないと診断した者である。</t>
    <rPh sb="1" eb="3">
      <t>トウガイ</t>
    </rPh>
    <rPh sb="3" eb="5">
      <t>カサン</t>
    </rPh>
    <rPh sb="6" eb="9">
      <t>タイショウシャ</t>
    </rPh>
    <rPh sb="11" eb="13">
      <t>イシ</t>
    </rPh>
    <rPh sb="14" eb="16">
      <t>イッパン</t>
    </rPh>
    <rPh sb="17" eb="18">
      <t>ミト</t>
    </rPh>
    <rPh sb="24" eb="27">
      <t>イガクテキ</t>
    </rPh>
    <rPh sb="27" eb="29">
      <t>チケン</t>
    </rPh>
    <rPh sb="30" eb="31">
      <t>モト</t>
    </rPh>
    <rPh sb="33" eb="35">
      <t>カイフク</t>
    </rPh>
    <rPh sb="36" eb="38">
      <t>ミコ</t>
    </rPh>
    <rPh sb="43" eb="45">
      <t>シンダン</t>
    </rPh>
    <phoneticPr fontId="27"/>
  </si>
  <si>
    <t>　看取りを行う際に個室又は静養室の利用が可能となるよう配慮している。</t>
    <rPh sb="1" eb="3">
      <t>ミト</t>
    </rPh>
    <rPh sb="5" eb="6">
      <t>オコナ</t>
    </rPh>
    <rPh sb="7" eb="8">
      <t>サイ</t>
    </rPh>
    <rPh sb="9" eb="11">
      <t>コシツ</t>
    </rPh>
    <rPh sb="11" eb="12">
      <t>マタ</t>
    </rPh>
    <rPh sb="13" eb="16">
      <t>セイヨウシツ</t>
    </rPh>
    <rPh sb="17" eb="19">
      <t>リヨウ</t>
    </rPh>
    <rPh sb="20" eb="22">
      <t>カノウ</t>
    </rPh>
    <rPh sb="27" eb="29">
      <t>ハイリョ</t>
    </rPh>
    <phoneticPr fontId="27"/>
  </si>
  <si>
    <t>　看取りに関する職員研修を行っている。</t>
    <rPh sb="1" eb="3">
      <t>ミト</t>
    </rPh>
    <rPh sb="5" eb="6">
      <t>カン</t>
    </rPh>
    <rPh sb="8" eb="10">
      <t>ショクイン</t>
    </rPh>
    <rPh sb="10" eb="12">
      <t>ケンシュウ</t>
    </rPh>
    <rPh sb="13" eb="14">
      <t>オコナ</t>
    </rPh>
    <phoneticPr fontId="27"/>
  </si>
  <si>
    <t>　医師、生活相談員、看護職員、介護職員、管理栄養士、介護支援専門員その他の職種の者による協議の上、施設における看取りの実績等を踏まえ、適宜看取りに関する指針を見直しをしている。</t>
    <rPh sb="1" eb="3">
      <t>イシ</t>
    </rPh>
    <rPh sb="4" eb="6">
      <t>セイカツ</t>
    </rPh>
    <rPh sb="6" eb="9">
      <t>ソウダンイン</t>
    </rPh>
    <rPh sb="10" eb="12">
      <t>カンゴ</t>
    </rPh>
    <rPh sb="12" eb="14">
      <t>ショクイン</t>
    </rPh>
    <rPh sb="15" eb="17">
      <t>カイゴ</t>
    </rPh>
    <rPh sb="17" eb="19">
      <t>ショクイン</t>
    </rPh>
    <rPh sb="20" eb="22">
      <t>カンリ</t>
    </rPh>
    <rPh sb="22" eb="25">
      <t>エイヨウシ</t>
    </rPh>
    <rPh sb="26" eb="28">
      <t>カイゴ</t>
    </rPh>
    <rPh sb="28" eb="30">
      <t>シエン</t>
    </rPh>
    <rPh sb="30" eb="33">
      <t>センモンイン</t>
    </rPh>
    <rPh sb="35" eb="36">
      <t>タ</t>
    </rPh>
    <rPh sb="37" eb="39">
      <t>ショクシュ</t>
    </rPh>
    <rPh sb="40" eb="41">
      <t>モノ</t>
    </rPh>
    <rPh sb="44" eb="46">
      <t>キョウギ</t>
    </rPh>
    <rPh sb="47" eb="48">
      <t>ウエ</t>
    </rPh>
    <rPh sb="49" eb="51">
      <t>シセツ</t>
    </rPh>
    <rPh sb="55" eb="57">
      <t>ミト</t>
    </rPh>
    <rPh sb="59" eb="61">
      <t>ジッセキ</t>
    </rPh>
    <rPh sb="61" eb="62">
      <t>トウ</t>
    </rPh>
    <rPh sb="63" eb="64">
      <t>フ</t>
    </rPh>
    <rPh sb="67" eb="69">
      <t>テキギ</t>
    </rPh>
    <rPh sb="69" eb="71">
      <t>ミト</t>
    </rPh>
    <rPh sb="73" eb="74">
      <t>カン</t>
    </rPh>
    <rPh sb="76" eb="78">
      <t>シシン</t>
    </rPh>
    <rPh sb="79" eb="81">
      <t>ミナオ</t>
    </rPh>
    <phoneticPr fontId="27"/>
  </si>
  <si>
    <t>　「看取りに関する指針」を定め、入所の際に、入所者又はその家族等に説明し、同意を得ている。</t>
    <rPh sb="2" eb="4">
      <t>ミト</t>
    </rPh>
    <rPh sb="6" eb="7">
      <t>カン</t>
    </rPh>
    <rPh sb="9" eb="11">
      <t>シシン</t>
    </rPh>
    <rPh sb="13" eb="14">
      <t>サダ</t>
    </rPh>
    <rPh sb="16" eb="18">
      <t>ニュウショ</t>
    </rPh>
    <rPh sb="19" eb="20">
      <t>サイ</t>
    </rPh>
    <rPh sb="22" eb="25">
      <t>ニュウショシャ</t>
    </rPh>
    <rPh sb="25" eb="26">
      <t>マタ</t>
    </rPh>
    <rPh sb="29" eb="31">
      <t>カゾク</t>
    </rPh>
    <rPh sb="31" eb="32">
      <t>トウ</t>
    </rPh>
    <rPh sb="33" eb="35">
      <t>セツメイ</t>
    </rPh>
    <rPh sb="37" eb="39">
      <t>ドウイ</t>
    </rPh>
    <rPh sb="40" eb="41">
      <t>エ</t>
    </rPh>
    <phoneticPr fontId="27"/>
  </si>
  <si>
    <t>　常勤の看護師を１名以上配置し、施設の看護職員により、又は病院、診療所若しくは訪問看護ステーションの看護職員との連携により、２４時間の連絡体制を確保している。</t>
    <rPh sb="1" eb="3">
      <t>ジョウキン</t>
    </rPh>
    <rPh sb="4" eb="6">
      <t>カンゴ</t>
    </rPh>
    <rPh sb="6" eb="7">
      <t>シ</t>
    </rPh>
    <rPh sb="9" eb="10">
      <t>メイ</t>
    </rPh>
    <rPh sb="10" eb="12">
      <t>イジョウ</t>
    </rPh>
    <rPh sb="12" eb="14">
      <t>ハイチ</t>
    </rPh>
    <rPh sb="16" eb="18">
      <t>シセツ</t>
    </rPh>
    <rPh sb="19" eb="21">
      <t>カンゴ</t>
    </rPh>
    <rPh sb="21" eb="23">
      <t>ショクイン</t>
    </rPh>
    <rPh sb="27" eb="28">
      <t>マタ</t>
    </rPh>
    <rPh sb="29" eb="31">
      <t>ビョウイン</t>
    </rPh>
    <rPh sb="32" eb="35">
      <t>シンリョウショ</t>
    </rPh>
    <rPh sb="35" eb="36">
      <t>モ</t>
    </rPh>
    <rPh sb="39" eb="41">
      <t>ホウモン</t>
    </rPh>
    <rPh sb="41" eb="43">
      <t>カンゴ</t>
    </rPh>
    <rPh sb="50" eb="52">
      <t>カンゴ</t>
    </rPh>
    <rPh sb="52" eb="54">
      <t>ショクイン</t>
    </rPh>
    <rPh sb="56" eb="58">
      <t>レンケイ</t>
    </rPh>
    <rPh sb="64" eb="66">
      <t>ジカン</t>
    </rPh>
    <rPh sb="67" eb="69">
      <t>レンラク</t>
    </rPh>
    <rPh sb="69" eb="71">
      <t>タイセイ</t>
    </rPh>
    <rPh sb="72" eb="74">
      <t>カクホ</t>
    </rPh>
    <phoneticPr fontId="27"/>
  </si>
  <si>
    <t>①看取り介護加算（Ⅰ）（Ⅱ）共通</t>
    <rPh sb="1" eb="3">
      <t>ミト</t>
    </rPh>
    <rPh sb="4" eb="6">
      <t>カイゴ</t>
    </rPh>
    <rPh sb="6" eb="8">
      <t>カサン</t>
    </rPh>
    <rPh sb="14" eb="16">
      <t>キョウツウ</t>
    </rPh>
    <phoneticPr fontId="27"/>
  </si>
  <si>
    <t>（22）　看取り介護加算</t>
    <rPh sb="5" eb="7">
      <t>ミト</t>
    </rPh>
    <rPh sb="8" eb="10">
      <t>カイゴ</t>
    </rPh>
    <rPh sb="10" eb="12">
      <t>カサン</t>
    </rPh>
    <phoneticPr fontId="27"/>
  </si>
  <si>
    <t>　医師が定期的かつ計画的に診療を行う場合には算定していない。</t>
    <rPh sb="1" eb="3">
      <t>イシ</t>
    </rPh>
    <rPh sb="4" eb="7">
      <t>テイキテキ</t>
    </rPh>
    <rPh sb="9" eb="12">
      <t>ケイカクテキ</t>
    </rPh>
    <rPh sb="13" eb="15">
      <t>シンリョウ</t>
    </rPh>
    <rPh sb="16" eb="17">
      <t>オコナ</t>
    </rPh>
    <rPh sb="18" eb="20">
      <t>バアイ</t>
    </rPh>
    <rPh sb="22" eb="24">
      <t>サンテイ</t>
    </rPh>
    <phoneticPr fontId="27"/>
  </si>
  <si>
    <t>問6</t>
    <phoneticPr fontId="27"/>
  </si>
  <si>
    <t>　施設が診療を依頼した時間、配置医師が診療を行った時間、内容について記録を行っている。</t>
    <rPh sb="1" eb="3">
      <t>シセツ</t>
    </rPh>
    <rPh sb="4" eb="6">
      <t>シンリョウ</t>
    </rPh>
    <rPh sb="7" eb="9">
      <t>イライ</t>
    </rPh>
    <rPh sb="11" eb="13">
      <t>ジカン</t>
    </rPh>
    <rPh sb="14" eb="16">
      <t>ハイチ</t>
    </rPh>
    <rPh sb="16" eb="18">
      <t>イシ</t>
    </rPh>
    <rPh sb="19" eb="21">
      <t>シンリョウ</t>
    </rPh>
    <rPh sb="22" eb="23">
      <t>オコナ</t>
    </rPh>
    <rPh sb="25" eb="27">
      <t>ジカン</t>
    </rPh>
    <rPh sb="28" eb="30">
      <t>ナイヨウ</t>
    </rPh>
    <rPh sb="34" eb="36">
      <t>キロク</t>
    </rPh>
    <rPh sb="37" eb="38">
      <t>オコナ</t>
    </rPh>
    <phoneticPr fontId="27"/>
  </si>
  <si>
    <t>問5</t>
    <rPh sb="0" eb="1">
      <t>トイ</t>
    </rPh>
    <phoneticPr fontId="27"/>
  </si>
  <si>
    <t>　加算を算定するにあたり、事前に県に氏名等を届け出た配置医師が実際に訪問し診察を行ったときに限り算定している。</t>
    <rPh sb="1" eb="3">
      <t>カサン</t>
    </rPh>
    <rPh sb="4" eb="6">
      <t>サンテイ</t>
    </rPh>
    <rPh sb="13" eb="15">
      <t>ジゼン</t>
    </rPh>
    <rPh sb="16" eb="17">
      <t>ケン</t>
    </rPh>
    <rPh sb="18" eb="20">
      <t>シメイ</t>
    </rPh>
    <rPh sb="20" eb="21">
      <t>トウ</t>
    </rPh>
    <rPh sb="22" eb="23">
      <t>トド</t>
    </rPh>
    <rPh sb="24" eb="25">
      <t>デ</t>
    </rPh>
    <rPh sb="26" eb="28">
      <t>ハイチ</t>
    </rPh>
    <rPh sb="28" eb="30">
      <t>イシ</t>
    </rPh>
    <rPh sb="31" eb="33">
      <t>ジッサイ</t>
    </rPh>
    <rPh sb="34" eb="36">
      <t>ホウモン</t>
    </rPh>
    <rPh sb="37" eb="39">
      <t>シンサツ</t>
    </rPh>
    <rPh sb="40" eb="41">
      <t>オコナ</t>
    </rPh>
    <rPh sb="46" eb="47">
      <t>カギ</t>
    </rPh>
    <rPh sb="48" eb="50">
      <t>サンテイ</t>
    </rPh>
    <phoneticPr fontId="27"/>
  </si>
  <si>
    <t>複数名の配置医師を置いている。もしくは、配置医師と協力医療機関の医師が連携し、施設の求めに応じ24時間対応できる体制を確保している。</t>
    <rPh sb="0" eb="3">
      <t>フクスウメイ</t>
    </rPh>
    <rPh sb="4" eb="6">
      <t>ハイチ</t>
    </rPh>
    <rPh sb="6" eb="8">
      <t>イシ</t>
    </rPh>
    <rPh sb="9" eb="10">
      <t>オ</t>
    </rPh>
    <rPh sb="20" eb="22">
      <t>ハイチ</t>
    </rPh>
    <rPh sb="22" eb="24">
      <t>イシ</t>
    </rPh>
    <rPh sb="25" eb="27">
      <t>キョウリョク</t>
    </rPh>
    <rPh sb="27" eb="29">
      <t>イリョウ</t>
    </rPh>
    <rPh sb="29" eb="31">
      <t>キカン</t>
    </rPh>
    <rPh sb="32" eb="34">
      <t>イシ</t>
    </rPh>
    <rPh sb="35" eb="37">
      <t>レンケイ</t>
    </rPh>
    <rPh sb="39" eb="41">
      <t>シセツ</t>
    </rPh>
    <rPh sb="42" eb="43">
      <t>モト</t>
    </rPh>
    <rPh sb="45" eb="46">
      <t>オウ</t>
    </rPh>
    <rPh sb="49" eb="51">
      <t>ジカン</t>
    </rPh>
    <rPh sb="51" eb="53">
      <t>タイオウ</t>
    </rPh>
    <rPh sb="56" eb="58">
      <t>タイセイ</t>
    </rPh>
    <rPh sb="59" eb="61">
      <t>カクホ</t>
    </rPh>
    <phoneticPr fontId="27"/>
  </si>
  <si>
    <t>　入所者に対する緊急時注意事項や病状等についての情報共有の方法及び曜日や時間帯ごとの医師との連携方法や診療を依頼する場合の具体的状況等について、配置医師と施設の間で、具体的な取り決めがなされている。</t>
    <rPh sb="1" eb="4">
      <t>ニュウショシャ</t>
    </rPh>
    <rPh sb="5" eb="6">
      <t>タイ</t>
    </rPh>
    <rPh sb="8" eb="11">
      <t>キンキュウジ</t>
    </rPh>
    <rPh sb="11" eb="13">
      <t>チュウイ</t>
    </rPh>
    <rPh sb="13" eb="15">
      <t>ジコウ</t>
    </rPh>
    <rPh sb="16" eb="18">
      <t>ビョウジョウ</t>
    </rPh>
    <rPh sb="18" eb="19">
      <t>トウ</t>
    </rPh>
    <rPh sb="24" eb="26">
      <t>ジョウホウ</t>
    </rPh>
    <rPh sb="26" eb="28">
      <t>キョウユウ</t>
    </rPh>
    <rPh sb="29" eb="31">
      <t>ホウホウ</t>
    </rPh>
    <rPh sb="31" eb="32">
      <t>オヨ</t>
    </rPh>
    <rPh sb="33" eb="35">
      <t>ヨウビ</t>
    </rPh>
    <rPh sb="36" eb="39">
      <t>ジカンタイ</t>
    </rPh>
    <rPh sb="42" eb="44">
      <t>イシ</t>
    </rPh>
    <rPh sb="46" eb="48">
      <t>レンケイ</t>
    </rPh>
    <rPh sb="48" eb="50">
      <t>ホウホウ</t>
    </rPh>
    <rPh sb="51" eb="53">
      <t>シンリョウ</t>
    </rPh>
    <rPh sb="54" eb="56">
      <t>イライ</t>
    </rPh>
    <rPh sb="58" eb="60">
      <t>バアイ</t>
    </rPh>
    <rPh sb="61" eb="64">
      <t>グタイテキ</t>
    </rPh>
    <rPh sb="64" eb="66">
      <t>ジョウキョウ</t>
    </rPh>
    <rPh sb="66" eb="67">
      <t>トウ</t>
    </rPh>
    <rPh sb="72" eb="74">
      <t>ハイチ</t>
    </rPh>
    <rPh sb="74" eb="76">
      <t>イシ</t>
    </rPh>
    <rPh sb="77" eb="79">
      <t>シセツ</t>
    </rPh>
    <rPh sb="80" eb="81">
      <t>アイダ</t>
    </rPh>
    <rPh sb="83" eb="86">
      <t>グタイテキ</t>
    </rPh>
    <rPh sb="87" eb="88">
      <t>ト</t>
    </rPh>
    <rPh sb="89" eb="90">
      <t>キ</t>
    </rPh>
    <phoneticPr fontId="27"/>
  </si>
  <si>
    <t>　看護体制加算Ⅱを算定している。</t>
    <rPh sb="1" eb="3">
      <t>カンゴ</t>
    </rPh>
    <rPh sb="3" eb="5">
      <t>タイセイ</t>
    </rPh>
    <rPh sb="5" eb="7">
      <t>カサン</t>
    </rPh>
    <rPh sb="9" eb="11">
      <t>サンテイ</t>
    </rPh>
    <phoneticPr fontId="27"/>
  </si>
  <si>
    <t>（21）　配置医師緊急時対応加算</t>
    <rPh sb="5" eb="7">
      <t>ハイチ</t>
    </rPh>
    <rPh sb="7" eb="9">
      <t>イシ</t>
    </rPh>
    <rPh sb="9" eb="12">
      <t>キンキュウジ</t>
    </rPh>
    <rPh sb="12" eb="14">
      <t>タイオウ</t>
    </rPh>
    <rPh sb="14" eb="16">
      <t>カサン</t>
    </rPh>
    <phoneticPr fontId="27"/>
  </si>
  <si>
    <t>　別の告示に定める入所定員超過減算・人員基準欠如減算に該当していない。</t>
    <phoneticPr fontId="27"/>
  </si>
  <si>
    <t>　1日３食を限度として算定している。</t>
    <rPh sb="2" eb="3">
      <t>ニチ</t>
    </rPh>
    <rPh sb="4" eb="5">
      <t>ショク</t>
    </rPh>
    <rPh sb="6" eb="8">
      <t>ゲンド</t>
    </rPh>
    <rPh sb="11" eb="13">
      <t>サンテイ</t>
    </rPh>
    <phoneticPr fontId="27"/>
  </si>
  <si>
    <t>　食事せんについては、主治の医師（＝配置医師）が交付している。</t>
    <rPh sb="1" eb="3">
      <t>ショクジ</t>
    </rPh>
    <rPh sb="11" eb="13">
      <t>カズヤ</t>
    </rPh>
    <rPh sb="14" eb="16">
      <t>イシ</t>
    </rPh>
    <rPh sb="18" eb="20">
      <t>ハイチ</t>
    </rPh>
    <rPh sb="20" eb="22">
      <t>イシ</t>
    </rPh>
    <rPh sb="24" eb="26">
      <t>コウフ</t>
    </rPh>
    <phoneticPr fontId="27"/>
  </si>
  <si>
    <t>　療養食の献立表を作成している。</t>
    <rPh sb="1" eb="3">
      <t>リョウヨウ</t>
    </rPh>
    <rPh sb="3" eb="4">
      <t>ショク</t>
    </rPh>
    <rPh sb="5" eb="7">
      <t>コンダテ</t>
    </rPh>
    <rPh sb="7" eb="8">
      <t>ヒョウ</t>
    </rPh>
    <rPh sb="9" eb="11">
      <t>サクセイ</t>
    </rPh>
    <phoneticPr fontId="27"/>
  </si>
  <si>
    <t>　食事の提供が管理栄養士又は栄養士によって管理され、入所者の年齢、心身の状況によって適切な栄養量及び内容の食事の提供が行われている。</t>
    <rPh sb="1" eb="3">
      <t>ショクジ</t>
    </rPh>
    <rPh sb="4" eb="6">
      <t>テイキョウ</t>
    </rPh>
    <rPh sb="7" eb="9">
      <t>カンリ</t>
    </rPh>
    <rPh sb="9" eb="12">
      <t>エイヨウシ</t>
    </rPh>
    <rPh sb="12" eb="13">
      <t>マタ</t>
    </rPh>
    <rPh sb="14" eb="17">
      <t>エイヨウシ</t>
    </rPh>
    <rPh sb="21" eb="23">
      <t>カンリ</t>
    </rPh>
    <rPh sb="27" eb="28">
      <t>ショ</t>
    </rPh>
    <phoneticPr fontId="27"/>
  </si>
  <si>
    <t>　疾病治療の直接手段として、医師の発行する食事せんに基づき提供された適切な栄養量及び内容を有する糖尿病食、腎臓病食、肝臓病食、胃潰瘍食、貧血食、膵臓病食、脂質異常症食、痛風食及び特別な場合の検査食を提供している。</t>
    <rPh sb="1" eb="3">
      <t>シッペイ</t>
    </rPh>
    <rPh sb="3" eb="5">
      <t>チリョウ</t>
    </rPh>
    <rPh sb="6" eb="8">
      <t>チョクセツ</t>
    </rPh>
    <rPh sb="8" eb="10">
      <t>シュダン</t>
    </rPh>
    <rPh sb="14" eb="16">
      <t>イシ</t>
    </rPh>
    <rPh sb="17" eb="19">
      <t>ハッコウ</t>
    </rPh>
    <rPh sb="21" eb="23">
      <t>ショクジ</t>
    </rPh>
    <rPh sb="26" eb="27">
      <t>モト</t>
    </rPh>
    <rPh sb="29" eb="31">
      <t>テイキョウ</t>
    </rPh>
    <rPh sb="34" eb="36">
      <t>テキセツ</t>
    </rPh>
    <rPh sb="37" eb="39">
      <t>エイヨウ</t>
    </rPh>
    <rPh sb="39" eb="40">
      <t>リョウ</t>
    </rPh>
    <rPh sb="40" eb="41">
      <t>オヨ</t>
    </rPh>
    <rPh sb="42" eb="44">
      <t>ナイヨウ</t>
    </rPh>
    <rPh sb="45" eb="46">
      <t>ユウ</t>
    </rPh>
    <rPh sb="48" eb="50">
      <t>トウニョウ</t>
    </rPh>
    <phoneticPr fontId="27"/>
  </si>
  <si>
    <t>（20）　療養食加算</t>
    <rPh sb="5" eb="7">
      <t>リョウヨウ</t>
    </rPh>
    <rPh sb="7" eb="8">
      <t>ショク</t>
    </rPh>
    <rPh sb="8" eb="10">
      <t>カサン</t>
    </rPh>
    <phoneticPr fontId="27"/>
  </si>
  <si>
    <t>　入所者ごとの口腔衛生等の管理に係る情報を厚生労働省に提出し、口腔衛生の管理の実施にあたって、当該情報その他の口腔衛生の管理の適切かつ有効な実施のために必要な情報を活用している。</t>
    <rPh sb="1" eb="3">
      <t>ニュウショ</t>
    </rPh>
    <rPh sb="3" eb="4">
      <t>シャ</t>
    </rPh>
    <rPh sb="7" eb="9">
      <t>コウクウ</t>
    </rPh>
    <rPh sb="9" eb="11">
      <t>エイセイ</t>
    </rPh>
    <rPh sb="11" eb="12">
      <t>トウ</t>
    </rPh>
    <rPh sb="13" eb="15">
      <t>カンリ</t>
    </rPh>
    <rPh sb="16" eb="17">
      <t>カカワ</t>
    </rPh>
    <rPh sb="18" eb="20">
      <t>ジョウホウ</t>
    </rPh>
    <rPh sb="21" eb="23">
      <t>コウセイ</t>
    </rPh>
    <rPh sb="23" eb="26">
      <t>ロウドウショウ</t>
    </rPh>
    <rPh sb="27" eb="29">
      <t>テイシュツ</t>
    </rPh>
    <rPh sb="31" eb="33">
      <t>コウクウ</t>
    </rPh>
    <rPh sb="33" eb="35">
      <t>エイセイ</t>
    </rPh>
    <rPh sb="36" eb="38">
      <t>カンリ</t>
    </rPh>
    <rPh sb="39" eb="41">
      <t>ジッシ</t>
    </rPh>
    <rPh sb="47" eb="49">
      <t>トウガイ</t>
    </rPh>
    <rPh sb="49" eb="51">
      <t>ジョウホウ</t>
    </rPh>
    <rPh sb="53" eb="54">
      <t>タ</t>
    </rPh>
    <rPh sb="55" eb="57">
      <t>コウクウ</t>
    </rPh>
    <rPh sb="57" eb="59">
      <t>エイセイ</t>
    </rPh>
    <rPh sb="60" eb="62">
      <t>カンリ</t>
    </rPh>
    <rPh sb="63" eb="65">
      <t>テキセツ</t>
    </rPh>
    <rPh sb="67" eb="69">
      <t>ユウコウ</t>
    </rPh>
    <rPh sb="70" eb="72">
      <t>ジッシ</t>
    </rPh>
    <rPh sb="76" eb="78">
      <t>ヒツヨウ</t>
    </rPh>
    <rPh sb="79" eb="81">
      <t>ジョウホウ</t>
    </rPh>
    <rPh sb="82" eb="84">
      <t>カツヨウ</t>
    </rPh>
    <phoneticPr fontId="27"/>
  </si>
  <si>
    <t>②口腔衛生管理加算（Ⅱ）</t>
    <phoneticPr fontId="27"/>
  </si>
  <si>
    <t>　　別に厚生労働大臣が定める利用者等の数の基準及び看護職員等の員数の基準並びに通所介護費等の算定方法（平12告27）十二に定める入所定員超過・人員基準欠如に該当していない。</t>
    <phoneticPr fontId="27"/>
  </si>
  <si>
    <t>　歯科衛生士が問1における入所者の口腔に関する介護職員からの相談等に応じ対応している。</t>
    <rPh sb="1" eb="6">
      <t>シカエイセイシ</t>
    </rPh>
    <rPh sb="7" eb="8">
      <t>トイ</t>
    </rPh>
    <rPh sb="13" eb="15">
      <t>ニュウショ</t>
    </rPh>
    <rPh sb="15" eb="16">
      <t>シャ</t>
    </rPh>
    <rPh sb="17" eb="19">
      <t>コウクウ</t>
    </rPh>
    <rPh sb="20" eb="21">
      <t>カン</t>
    </rPh>
    <rPh sb="23" eb="25">
      <t>カイゴ</t>
    </rPh>
    <rPh sb="25" eb="27">
      <t>ショクイン</t>
    </rPh>
    <rPh sb="30" eb="32">
      <t>ソウダン</t>
    </rPh>
    <rPh sb="32" eb="33">
      <t>トウ</t>
    </rPh>
    <rPh sb="34" eb="35">
      <t>オウ</t>
    </rPh>
    <rPh sb="36" eb="38">
      <t>タイオウ</t>
    </rPh>
    <phoneticPr fontId="27"/>
  </si>
  <si>
    <t>　歯科医師の指示を受けた歯科衛生士が、入所者に対し、口腔衛生等の管理を月２回以上行うこと。</t>
    <rPh sb="1" eb="3">
      <t>シカ</t>
    </rPh>
    <rPh sb="3" eb="5">
      <t>イシ</t>
    </rPh>
    <rPh sb="6" eb="8">
      <t>シジ</t>
    </rPh>
    <rPh sb="9" eb="10">
      <t>ウ</t>
    </rPh>
    <rPh sb="12" eb="17">
      <t>シカエイセイシ</t>
    </rPh>
    <rPh sb="19" eb="22">
      <t>ニュウショシャ</t>
    </rPh>
    <rPh sb="23" eb="24">
      <t>タイ</t>
    </rPh>
    <rPh sb="26" eb="28">
      <t>コウクウ</t>
    </rPh>
    <rPh sb="28" eb="30">
      <t>エイセイ</t>
    </rPh>
    <rPh sb="30" eb="31">
      <t>トウ</t>
    </rPh>
    <rPh sb="32" eb="34">
      <t>カンリ</t>
    </rPh>
    <rPh sb="35" eb="36">
      <t>ツキ</t>
    </rPh>
    <rPh sb="37" eb="40">
      <t>カイイジョウ</t>
    </rPh>
    <rPh sb="40" eb="41">
      <t>オコナ</t>
    </rPh>
    <phoneticPr fontId="27"/>
  </si>
  <si>
    <t>　歯科医師又は歯科医師の指示を受けた歯科衛生士の技術的言及び指導に基づき、入所者の口腔衛生等の管理に係る計画が作成されている。</t>
    <rPh sb="1" eb="5">
      <t>シカイシ</t>
    </rPh>
    <rPh sb="5" eb="6">
      <t>マタ</t>
    </rPh>
    <rPh sb="7" eb="11">
      <t>シカイシ</t>
    </rPh>
    <rPh sb="12" eb="14">
      <t>シジ</t>
    </rPh>
    <rPh sb="15" eb="16">
      <t>ウ</t>
    </rPh>
    <rPh sb="18" eb="20">
      <t>シカ</t>
    </rPh>
    <rPh sb="20" eb="23">
      <t>エイセイシ</t>
    </rPh>
    <rPh sb="24" eb="26">
      <t>ギジュツ</t>
    </rPh>
    <rPh sb="26" eb="27">
      <t>テキ</t>
    </rPh>
    <rPh sb="27" eb="28">
      <t>ゲン</t>
    </rPh>
    <rPh sb="28" eb="29">
      <t>オヨ</t>
    </rPh>
    <rPh sb="30" eb="32">
      <t>シドウ</t>
    </rPh>
    <rPh sb="33" eb="34">
      <t>モト</t>
    </rPh>
    <rPh sb="37" eb="40">
      <t>ニュウショシャ</t>
    </rPh>
    <rPh sb="41" eb="43">
      <t>コウクウ</t>
    </rPh>
    <rPh sb="43" eb="45">
      <t>エイセイ</t>
    </rPh>
    <rPh sb="45" eb="46">
      <t>トウ</t>
    </rPh>
    <rPh sb="47" eb="49">
      <t>カンリ</t>
    </rPh>
    <rPh sb="50" eb="51">
      <t>カカワ</t>
    </rPh>
    <rPh sb="52" eb="54">
      <t>ケイカク</t>
    </rPh>
    <rPh sb="55" eb="57">
      <t>サクセイ</t>
    </rPh>
    <phoneticPr fontId="27"/>
  </si>
  <si>
    <t>①口腔衛生管理加算（Ⅰ）（Ⅱ）共通</t>
    <phoneticPr fontId="27"/>
  </si>
  <si>
    <t>（19）　口腔衛生管理加算</t>
    <rPh sb="5" eb="7">
      <t>コウコウ</t>
    </rPh>
    <rPh sb="7" eb="9">
      <t>エイセイ</t>
    </rPh>
    <rPh sb="9" eb="11">
      <t>カンリ</t>
    </rPh>
    <rPh sb="11" eb="13">
      <t>カサン</t>
    </rPh>
    <phoneticPr fontId="27"/>
  </si>
  <si>
    <t>　経口維持加算Ⅰを算定している。</t>
    <rPh sb="1" eb="3">
      <t>ケイコウ</t>
    </rPh>
    <rPh sb="3" eb="5">
      <t>イジ</t>
    </rPh>
    <rPh sb="5" eb="7">
      <t>カサン</t>
    </rPh>
    <rPh sb="9" eb="11">
      <t>サンテイ</t>
    </rPh>
    <phoneticPr fontId="27"/>
  </si>
  <si>
    <t>　入所者の経口による継続的な食事の摂取を支援するための食事の観察及び会議等に、医師、歯科医師、歯科衛生士又は言語聴覚士が加わっている。</t>
    <rPh sb="1" eb="4">
      <t>ニュウショシャ</t>
    </rPh>
    <rPh sb="10" eb="13">
      <t>ケイゾクテキ</t>
    </rPh>
    <rPh sb="20" eb="22">
      <t>シエン</t>
    </rPh>
    <rPh sb="27" eb="29">
      <t>ショクジ</t>
    </rPh>
    <rPh sb="30" eb="32">
      <t>カンサツ</t>
    </rPh>
    <rPh sb="32" eb="33">
      <t>オヨ</t>
    </rPh>
    <rPh sb="34" eb="36">
      <t>カイギ</t>
    </rPh>
    <rPh sb="36" eb="37">
      <t>トウ</t>
    </rPh>
    <rPh sb="39" eb="41">
      <t>イシ</t>
    </rPh>
    <rPh sb="42" eb="44">
      <t>シカ</t>
    </rPh>
    <rPh sb="44" eb="46">
      <t>イシ</t>
    </rPh>
    <rPh sb="47" eb="49">
      <t>シカ</t>
    </rPh>
    <rPh sb="49" eb="52">
      <t>エイセイシ</t>
    </rPh>
    <rPh sb="52" eb="53">
      <t>マタ</t>
    </rPh>
    <rPh sb="54" eb="59">
      <t>ゲンゴチョウカクシ</t>
    </rPh>
    <rPh sb="60" eb="61">
      <t>クワ</t>
    </rPh>
    <phoneticPr fontId="27"/>
  </si>
  <si>
    <t>②経口維持加算（Ⅱ）</t>
    <rPh sb="1" eb="3">
      <t>ケイコウ</t>
    </rPh>
    <rPh sb="3" eb="5">
      <t>イジ</t>
    </rPh>
    <rPh sb="5" eb="7">
      <t>カサン</t>
    </rPh>
    <phoneticPr fontId="27"/>
  </si>
  <si>
    <t>　別に厚生労働大臣が定める利用者等の数の基準及び看護職員等の員数の基準並びに通所介護費等の算定方法（平12告27）十二に定める入所定員超過・人員基準欠如に該当していない。</t>
    <phoneticPr fontId="27"/>
  </si>
  <si>
    <t>　経口移行加算を算定していない。</t>
    <rPh sb="1" eb="3">
      <t>ケイコウ</t>
    </rPh>
    <rPh sb="3" eb="5">
      <t>イコウ</t>
    </rPh>
    <rPh sb="5" eb="7">
      <t>カサン</t>
    </rPh>
    <rPh sb="8" eb="10">
      <t>サンテイ</t>
    </rPh>
    <phoneticPr fontId="27"/>
  </si>
  <si>
    <t>問7</t>
    <rPh sb="0" eb="1">
      <t>トイ</t>
    </rPh>
    <phoneticPr fontId="27"/>
  </si>
  <si>
    <t>　栄養マネジメント加算を算定している。</t>
    <rPh sb="1" eb="3">
      <t>エイヨウ</t>
    </rPh>
    <rPh sb="9" eb="11">
      <t>カサン</t>
    </rPh>
    <rPh sb="12" eb="14">
      <t>サンテイ</t>
    </rPh>
    <phoneticPr fontId="27"/>
  </si>
  <si>
    <t>　現に経口により食事を摂取する者であって、摂食機能障害を有し水飲みテスト、造影撮影又は内視鏡検査により誤嚥が認められるものを対象としている。</t>
    <rPh sb="1" eb="2">
      <t>ゲン</t>
    </rPh>
    <rPh sb="3" eb="5">
      <t>ケイコウ</t>
    </rPh>
    <rPh sb="8" eb="10">
      <t>ショクジ</t>
    </rPh>
    <rPh sb="11" eb="13">
      <t>セッシュ</t>
    </rPh>
    <rPh sb="15" eb="16">
      <t>モノ</t>
    </rPh>
    <rPh sb="30" eb="32">
      <t>ミズノ</t>
    </rPh>
    <phoneticPr fontId="27"/>
  </si>
  <si>
    <t>　特別な管理の必要性や管理の方法等を示した経口維持計画に係る医師又は歯科医師の指示は、１か月毎に受けている。</t>
    <rPh sb="1" eb="3">
      <t>トクベツ</t>
    </rPh>
    <rPh sb="4" eb="6">
      <t>カンリ</t>
    </rPh>
    <rPh sb="7" eb="10">
      <t>ヒツヨウセイ</t>
    </rPh>
    <rPh sb="11" eb="13">
      <t>カンリ</t>
    </rPh>
    <rPh sb="14" eb="16">
      <t>ホウホウ</t>
    </rPh>
    <rPh sb="16" eb="17">
      <t>トウ</t>
    </rPh>
    <rPh sb="18" eb="19">
      <t>シメ</t>
    </rPh>
    <rPh sb="21" eb="23">
      <t>ケイコウ</t>
    </rPh>
    <rPh sb="23" eb="25">
      <t>イジ</t>
    </rPh>
    <rPh sb="25" eb="27">
      <t>ケイカク</t>
    </rPh>
    <rPh sb="28" eb="29">
      <t>カカ</t>
    </rPh>
    <rPh sb="30" eb="32">
      <t>イシ</t>
    </rPh>
    <rPh sb="32" eb="33">
      <t>マタ</t>
    </rPh>
    <rPh sb="34" eb="36">
      <t>シカ</t>
    </rPh>
    <rPh sb="36" eb="38">
      <t>イシ</t>
    </rPh>
    <rPh sb="39" eb="41">
      <t>シジ</t>
    </rPh>
    <rPh sb="45" eb="46">
      <t>ツキ</t>
    </rPh>
    <rPh sb="46" eb="47">
      <t>マイ</t>
    </rPh>
    <rPh sb="48" eb="49">
      <t>ウ</t>
    </rPh>
    <phoneticPr fontId="27"/>
  </si>
  <si>
    <t>　当該計画が作成され、入所者又はその家族に説明し、同意を得た日から起算して６月以内の期間に限り、算定している。（６か月を超えた期間であっても摂食機能障害を有し、誤嚥が認められる入所者であって、医師又は歯科医師の指示に基づき、継続して誤嚥防止のための食事の摂取を進めるための特別な管理が必要とされる場合を除く）</t>
    <rPh sb="11" eb="12">
      <t>ニュウ</t>
    </rPh>
    <rPh sb="38" eb="39">
      <t>ツキ</t>
    </rPh>
    <rPh sb="58" eb="59">
      <t>ツキ</t>
    </rPh>
    <rPh sb="98" eb="99">
      <t>マタ</t>
    </rPh>
    <rPh sb="100" eb="102">
      <t>シカ</t>
    </rPh>
    <rPh sb="102" eb="104">
      <t>イシ</t>
    </rPh>
    <phoneticPr fontId="27"/>
  </si>
  <si>
    <t>　経口維持計画に従い歯科医師が上記の指示を行っている場合は、当該管理栄養士等は医師の指示を受けている。</t>
    <rPh sb="1" eb="3">
      <t>ケイコウ</t>
    </rPh>
    <rPh sb="3" eb="5">
      <t>イジ</t>
    </rPh>
    <rPh sb="5" eb="7">
      <t>ケイカク</t>
    </rPh>
    <rPh sb="8" eb="9">
      <t>シタガ</t>
    </rPh>
    <rPh sb="10" eb="12">
      <t>シカ</t>
    </rPh>
    <rPh sb="12" eb="14">
      <t>イシ</t>
    </rPh>
    <rPh sb="15" eb="17">
      <t>ジョウキ</t>
    </rPh>
    <rPh sb="18" eb="20">
      <t>シジ</t>
    </rPh>
    <rPh sb="21" eb="22">
      <t>オコナ</t>
    </rPh>
    <rPh sb="26" eb="28">
      <t>バアイ</t>
    </rPh>
    <rPh sb="30" eb="32">
      <t>トウガイ</t>
    </rPh>
    <rPh sb="32" eb="34">
      <t>カンリ</t>
    </rPh>
    <rPh sb="34" eb="37">
      <t>エイヨウシ</t>
    </rPh>
    <rPh sb="37" eb="38">
      <t>トウ</t>
    </rPh>
    <rPh sb="39" eb="41">
      <t>イシ</t>
    </rPh>
    <rPh sb="42" eb="44">
      <t>シジ</t>
    </rPh>
    <rPh sb="45" eb="46">
      <t>ウ</t>
    </rPh>
    <phoneticPr fontId="27"/>
  </si>
  <si>
    <t>　医師又は歯科医師の指示に基づき、医師、歯科医師、管理栄養士、看護師、言語聴覚士、介護支援専門員その他の職種の者が共同して、入所者の栄養管理をするための食事の観察及び会議等を行い、入所者ごとに経口による継続的な食事の摂取を進めるための経口維持計画を作成し、当該計画に従い、医師又は歯科医師の指示を受けた管理栄養士又は栄養士が、栄養管理を行っている。</t>
    <rPh sb="3" eb="4">
      <t>マタ</t>
    </rPh>
    <rPh sb="5" eb="7">
      <t>シカ</t>
    </rPh>
    <rPh sb="7" eb="9">
      <t>イシ</t>
    </rPh>
    <rPh sb="20" eb="24">
      <t>シカイシ</t>
    </rPh>
    <rPh sb="35" eb="37">
      <t>ゲンゴ</t>
    </rPh>
    <rPh sb="37" eb="39">
      <t>チョウカク</t>
    </rPh>
    <rPh sb="39" eb="40">
      <t>シ</t>
    </rPh>
    <rPh sb="62" eb="65">
      <t>ニュウショシャ</t>
    </rPh>
    <rPh sb="66" eb="68">
      <t>エイヨウ</t>
    </rPh>
    <rPh sb="68" eb="70">
      <t>カンリ</t>
    </rPh>
    <rPh sb="76" eb="78">
      <t>ショクジ</t>
    </rPh>
    <rPh sb="79" eb="81">
      <t>カンサツ</t>
    </rPh>
    <rPh sb="81" eb="82">
      <t>オヨ</t>
    </rPh>
    <rPh sb="83" eb="85">
      <t>カイギ</t>
    </rPh>
    <rPh sb="85" eb="86">
      <t>トウ</t>
    </rPh>
    <rPh sb="87" eb="88">
      <t>オコナ</t>
    </rPh>
    <rPh sb="96" eb="98">
      <t>ケイコウ</t>
    </rPh>
    <rPh sb="101" eb="104">
      <t>ケイゾクテキ</t>
    </rPh>
    <rPh sb="105" eb="107">
      <t>ショクジ</t>
    </rPh>
    <rPh sb="108" eb="110">
      <t>セッシュ</t>
    </rPh>
    <rPh sb="111" eb="112">
      <t>スス</t>
    </rPh>
    <rPh sb="138" eb="139">
      <t>マタ</t>
    </rPh>
    <rPh sb="140" eb="142">
      <t>シカ</t>
    </rPh>
    <rPh sb="142" eb="144">
      <t>イシ</t>
    </rPh>
    <rPh sb="163" eb="165">
      <t>エイヨウ</t>
    </rPh>
    <phoneticPr fontId="27"/>
  </si>
  <si>
    <t>①経口維持加算（Ⅰ）（Ⅱ）共通</t>
    <rPh sb="1" eb="3">
      <t>ケイコウ</t>
    </rPh>
    <rPh sb="3" eb="5">
      <t>イジ</t>
    </rPh>
    <rPh sb="5" eb="7">
      <t>カサン</t>
    </rPh>
    <rPh sb="13" eb="15">
      <t>キョウツウ</t>
    </rPh>
    <phoneticPr fontId="27"/>
  </si>
  <si>
    <t>（18）　経口維持加算</t>
    <rPh sb="5" eb="7">
      <t>ケイコウ</t>
    </rPh>
    <rPh sb="7" eb="9">
      <t>イジ</t>
    </rPh>
    <rPh sb="9" eb="11">
      <t>カサン</t>
    </rPh>
    <phoneticPr fontId="27"/>
  </si>
  <si>
    <t>　経口移行加算を180日にわたり算定した後、経口摂取に移行できなかった場合に、期間を空けて再度経口摂取に移行するために栄養管理を実施した場合は算定していない。</t>
    <rPh sb="1" eb="3">
      <t>ケイコウ</t>
    </rPh>
    <rPh sb="3" eb="5">
      <t>イコウ</t>
    </rPh>
    <rPh sb="5" eb="7">
      <t>カサン</t>
    </rPh>
    <rPh sb="11" eb="12">
      <t>ヒ</t>
    </rPh>
    <rPh sb="16" eb="18">
      <t>サンテイ</t>
    </rPh>
    <rPh sb="20" eb="21">
      <t>アト</t>
    </rPh>
    <rPh sb="22" eb="24">
      <t>ケイコウ</t>
    </rPh>
    <rPh sb="24" eb="26">
      <t>セッシュ</t>
    </rPh>
    <rPh sb="27" eb="29">
      <t>イコウ</t>
    </rPh>
    <rPh sb="35" eb="37">
      <t>バアイ</t>
    </rPh>
    <phoneticPr fontId="27"/>
  </si>
  <si>
    <t>　経口からの食事が可能となり、経管栄養を終了した以降は算定していない。</t>
    <rPh sb="1" eb="3">
      <t>ケイコウ</t>
    </rPh>
    <rPh sb="6" eb="8">
      <t>ショクジ</t>
    </rPh>
    <rPh sb="9" eb="11">
      <t>カノウ</t>
    </rPh>
    <rPh sb="15" eb="16">
      <t>ケイ</t>
    </rPh>
    <rPh sb="16" eb="17">
      <t>カン</t>
    </rPh>
    <rPh sb="17" eb="19">
      <t>エイヨウ</t>
    </rPh>
    <rPh sb="20" eb="22">
      <t>シュウリョウ</t>
    </rPh>
    <rPh sb="24" eb="26">
      <t>イコウ</t>
    </rPh>
    <rPh sb="27" eb="29">
      <t>サンテイ</t>
    </rPh>
    <phoneticPr fontId="27"/>
  </si>
  <si>
    <t>　上記括弧書きの要件に該当する場合については、医師の指示を概ね２週間毎に受けている。</t>
    <rPh sb="1" eb="3">
      <t>ジョウキ</t>
    </rPh>
    <rPh sb="3" eb="5">
      <t>カッコ</t>
    </rPh>
    <rPh sb="5" eb="6">
      <t>ガ</t>
    </rPh>
    <rPh sb="8" eb="10">
      <t>ヨウケン</t>
    </rPh>
    <rPh sb="11" eb="13">
      <t>ガイトウ</t>
    </rPh>
    <rPh sb="15" eb="17">
      <t>バアイ</t>
    </rPh>
    <rPh sb="23" eb="25">
      <t>イシ</t>
    </rPh>
    <rPh sb="26" eb="28">
      <t>シジ</t>
    </rPh>
    <rPh sb="29" eb="30">
      <t>オオム</t>
    </rPh>
    <rPh sb="32" eb="34">
      <t>シュウカン</t>
    </rPh>
    <rPh sb="34" eb="35">
      <t>マイ</t>
    </rPh>
    <rPh sb="36" eb="37">
      <t>ウ</t>
    </rPh>
    <phoneticPr fontId="27"/>
  </si>
  <si>
    <t>　当該計画が作成され、入所者又はその家族に説明し、同意を得られた日から起算して１８０日以内の期間に限り、算定している。（180日を超えた期間であっても経口による食事摂取が一部可能で、医師が経口による食事摂取のための栄養管理が必要と認めた場合を除く）</t>
    <rPh sb="63" eb="64">
      <t>ニチ</t>
    </rPh>
    <phoneticPr fontId="27"/>
  </si>
  <si>
    <t>　医師の指示に基づき、医師、歯科医師、管理栄養士、看護師、言語聴覚士、介護支援専門員その他の職種の者が共同して、現に経管により食事を摂取している入所者ごとに経口による食事の摂取を進めるための経口移行計画を作成し、当該計画に従い、医師の指示を受けた管理栄養士又は栄養士が、経口による食事の摂取を進めるための栄養管理及び言語聴覚士又は看護職員による支援を行っている。</t>
    <rPh sb="14" eb="18">
      <t>シカイシ</t>
    </rPh>
    <rPh sb="29" eb="31">
      <t>ゲンゴ</t>
    </rPh>
    <rPh sb="31" eb="33">
      <t>チョウカク</t>
    </rPh>
    <rPh sb="33" eb="34">
      <t>シ</t>
    </rPh>
    <rPh sb="78" eb="80">
      <t>ケイコウ</t>
    </rPh>
    <rPh sb="83" eb="85">
      <t>ショクジ</t>
    </rPh>
    <rPh sb="86" eb="88">
      <t>セッシュ</t>
    </rPh>
    <rPh sb="89" eb="90">
      <t>スス</t>
    </rPh>
    <rPh sb="156" eb="157">
      <t>オヨ</t>
    </rPh>
    <rPh sb="158" eb="160">
      <t>ゲンゴ</t>
    </rPh>
    <rPh sb="160" eb="162">
      <t>チョウカク</t>
    </rPh>
    <rPh sb="162" eb="163">
      <t>シ</t>
    </rPh>
    <rPh sb="163" eb="164">
      <t>マタ</t>
    </rPh>
    <rPh sb="165" eb="167">
      <t>カンゴ</t>
    </rPh>
    <rPh sb="167" eb="169">
      <t>ショクイン</t>
    </rPh>
    <rPh sb="172" eb="174">
      <t>シエン</t>
    </rPh>
    <phoneticPr fontId="27"/>
  </si>
  <si>
    <t>（17）　経口移行加算</t>
    <rPh sb="5" eb="7">
      <t>ケイコウ</t>
    </rPh>
    <rPh sb="7" eb="9">
      <t>イコウ</t>
    </rPh>
    <rPh sb="9" eb="11">
      <t>カサン</t>
    </rPh>
    <phoneticPr fontId="27"/>
  </si>
  <si>
    <t>問5</t>
    <phoneticPr fontId="27"/>
  </si>
  <si>
    <t>　入所者ごとの栄養状態等の情報を厚生労働省に提出し、継続的な栄養管理等の実施に当って、当該情報その他継続的な栄養管理の適切かつ有効な実施のために必要な情報を活用している。</t>
    <rPh sb="1" eb="4">
      <t>ニュウショシャ</t>
    </rPh>
    <rPh sb="7" eb="9">
      <t>エイヨウ</t>
    </rPh>
    <rPh sb="9" eb="11">
      <t>ジョウタイ</t>
    </rPh>
    <rPh sb="11" eb="12">
      <t>トウ</t>
    </rPh>
    <rPh sb="13" eb="15">
      <t>ジョウホウ</t>
    </rPh>
    <rPh sb="16" eb="18">
      <t>コウセイ</t>
    </rPh>
    <rPh sb="18" eb="21">
      <t>ロウドウショウ</t>
    </rPh>
    <rPh sb="22" eb="24">
      <t>テイシュツ</t>
    </rPh>
    <rPh sb="26" eb="29">
      <t>ケイゾクテキ</t>
    </rPh>
    <rPh sb="30" eb="32">
      <t>エイヨウ</t>
    </rPh>
    <rPh sb="32" eb="34">
      <t>カンリ</t>
    </rPh>
    <rPh sb="34" eb="35">
      <t>トウ</t>
    </rPh>
    <rPh sb="36" eb="38">
      <t>ジッシ</t>
    </rPh>
    <rPh sb="39" eb="40">
      <t>アタ</t>
    </rPh>
    <rPh sb="43" eb="45">
      <t>トウガイ</t>
    </rPh>
    <rPh sb="45" eb="47">
      <t>ジョウホウ</t>
    </rPh>
    <rPh sb="49" eb="50">
      <t>タ</t>
    </rPh>
    <rPh sb="50" eb="53">
      <t>ケイゾクテキ</t>
    </rPh>
    <rPh sb="54" eb="56">
      <t>エイヨウ</t>
    </rPh>
    <rPh sb="56" eb="58">
      <t>カンリ</t>
    </rPh>
    <rPh sb="59" eb="61">
      <t>テキセツ</t>
    </rPh>
    <rPh sb="63" eb="65">
      <t>ユウコウ</t>
    </rPh>
    <rPh sb="66" eb="68">
      <t>ジッシ</t>
    </rPh>
    <rPh sb="72" eb="74">
      <t>ヒツヨウ</t>
    </rPh>
    <rPh sb="75" eb="77">
      <t>ジョウホウ</t>
    </rPh>
    <rPh sb="78" eb="80">
      <t>カツヨウ</t>
    </rPh>
    <phoneticPr fontId="27"/>
  </si>
  <si>
    <t>　問2に規定する入所者以外の入所者に対しても食事の観察の変化を把握し、問題があると認められる場合は、早期に対応している。</t>
    <rPh sb="1" eb="2">
      <t>トイ</t>
    </rPh>
    <rPh sb="4" eb="6">
      <t>キテイ</t>
    </rPh>
    <rPh sb="8" eb="11">
      <t>ニュウショシャ</t>
    </rPh>
    <rPh sb="11" eb="13">
      <t>イガイ</t>
    </rPh>
    <rPh sb="14" eb="16">
      <t>ニュウショ</t>
    </rPh>
    <rPh sb="16" eb="17">
      <t>シャ</t>
    </rPh>
    <rPh sb="18" eb="19">
      <t>タイ</t>
    </rPh>
    <rPh sb="22" eb="24">
      <t>ショクジ</t>
    </rPh>
    <rPh sb="25" eb="27">
      <t>カンサツ</t>
    </rPh>
    <rPh sb="28" eb="30">
      <t>ヘンカ</t>
    </rPh>
    <rPh sb="31" eb="33">
      <t>ハアク</t>
    </rPh>
    <rPh sb="35" eb="37">
      <t>モンダイ</t>
    </rPh>
    <rPh sb="41" eb="42">
      <t>ミト</t>
    </rPh>
    <rPh sb="46" eb="48">
      <t>バアイ</t>
    </rPh>
    <rPh sb="50" eb="52">
      <t>ソウキ</t>
    </rPh>
    <rPh sb="53" eb="55">
      <t>タイオウ</t>
    </rPh>
    <phoneticPr fontId="27"/>
  </si>
  <si>
    <t>　低栄養状態にある入所者または低栄養状態の恐れのある入所者に対して、医師、歯科医師、管理栄養士、看護師、介護支援専門員その他の職種のものが共同して作成した栄養ケア計画に従い、当該入所者の管理栄養をするための食事の観察を定期的に行い、当該入所者ごとの栄養状態、心身の状態及び嗜好を踏まえた食事の調整等を実施ている。</t>
    <rPh sb="1" eb="2">
      <t>テイ</t>
    </rPh>
    <rPh sb="2" eb="4">
      <t>エイヨウ</t>
    </rPh>
    <rPh sb="4" eb="6">
      <t>ジョウタイ</t>
    </rPh>
    <rPh sb="9" eb="12">
      <t>ニュウショシャ</t>
    </rPh>
    <rPh sb="15" eb="16">
      <t>テイ</t>
    </rPh>
    <rPh sb="16" eb="18">
      <t>エイヨウ</t>
    </rPh>
    <rPh sb="18" eb="20">
      <t>ジョウタイ</t>
    </rPh>
    <rPh sb="21" eb="22">
      <t>オソ</t>
    </rPh>
    <rPh sb="26" eb="29">
      <t>ニュウショシャ</t>
    </rPh>
    <rPh sb="30" eb="31">
      <t>タイ</t>
    </rPh>
    <rPh sb="34" eb="36">
      <t>イシ</t>
    </rPh>
    <rPh sb="37" eb="39">
      <t>シカ</t>
    </rPh>
    <rPh sb="39" eb="41">
      <t>イシ</t>
    </rPh>
    <rPh sb="42" eb="44">
      <t>カンリ</t>
    </rPh>
    <rPh sb="44" eb="47">
      <t>エイヨウシ</t>
    </rPh>
    <rPh sb="48" eb="51">
      <t>カンゴシ</t>
    </rPh>
    <rPh sb="52" eb="54">
      <t>カイゴ</t>
    </rPh>
    <rPh sb="54" eb="56">
      <t>シエン</t>
    </rPh>
    <rPh sb="56" eb="59">
      <t>センモンイン</t>
    </rPh>
    <rPh sb="61" eb="62">
      <t>タ</t>
    </rPh>
    <rPh sb="63" eb="65">
      <t>ショクシュ</t>
    </rPh>
    <rPh sb="69" eb="71">
      <t>キョウドウ</t>
    </rPh>
    <rPh sb="73" eb="75">
      <t>サクセイ</t>
    </rPh>
    <rPh sb="77" eb="79">
      <t>エイヨウ</t>
    </rPh>
    <rPh sb="81" eb="83">
      <t>ケイカク</t>
    </rPh>
    <rPh sb="84" eb="85">
      <t>シタガ</t>
    </rPh>
    <rPh sb="87" eb="89">
      <t>トウガイ</t>
    </rPh>
    <rPh sb="89" eb="92">
      <t>ニュウショシャ</t>
    </rPh>
    <rPh sb="93" eb="95">
      <t>カンリ</t>
    </rPh>
    <rPh sb="95" eb="97">
      <t>エイヨウ</t>
    </rPh>
    <rPh sb="103" eb="105">
      <t>ショクジ</t>
    </rPh>
    <rPh sb="106" eb="108">
      <t>カンサツ</t>
    </rPh>
    <rPh sb="109" eb="112">
      <t>テイキテキ</t>
    </rPh>
    <rPh sb="113" eb="114">
      <t>オコナ</t>
    </rPh>
    <rPh sb="116" eb="118">
      <t>トウガイ</t>
    </rPh>
    <rPh sb="118" eb="121">
      <t>ニュウショシャ</t>
    </rPh>
    <rPh sb="124" eb="126">
      <t>エイヨウ</t>
    </rPh>
    <rPh sb="126" eb="128">
      <t>ジョウタイ</t>
    </rPh>
    <phoneticPr fontId="27"/>
  </si>
  <si>
    <t>（16）　栄養マネジメント強化加算</t>
    <rPh sb="5" eb="7">
      <t>エイヨウ</t>
    </rPh>
    <rPh sb="13" eb="15">
      <t>キョウカ</t>
    </rPh>
    <rPh sb="15" eb="17">
      <t>カサン</t>
    </rPh>
    <phoneticPr fontId="27"/>
  </si>
  <si>
    <t>　入所者1人につき1回を限度として算定している。</t>
    <rPh sb="17" eb="19">
      <t>サンテイ</t>
    </rPh>
    <phoneticPr fontId="27"/>
  </si>
  <si>
    <t>　退所して病院又は診療所へ入院する場合、他の介護保険施設へ入院又は入所する場合及び死亡退所の場合について、算定を行っていない。</t>
    <rPh sb="1" eb="3">
      <t>タイショ</t>
    </rPh>
    <rPh sb="5" eb="7">
      <t>ビョウイン</t>
    </rPh>
    <rPh sb="7" eb="8">
      <t>マタ</t>
    </rPh>
    <rPh sb="9" eb="12">
      <t>シンリョウジョ</t>
    </rPh>
    <rPh sb="13" eb="15">
      <t>ニュウイン</t>
    </rPh>
    <rPh sb="17" eb="19">
      <t>バアイ</t>
    </rPh>
    <rPh sb="20" eb="21">
      <t>ホカ</t>
    </rPh>
    <rPh sb="22" eb="24">
      <t>カイゴ</t>
    </rPh>
    <rPh sb="24" eb="26">
      <t>ホケン</t>
    </rPh>
    <rPh sb="26" eb="28">
      <t>シセツ</t>
    </rPh>
    <rPh sb="29" eb="31">
      <t>ニュウイン</t>
    </rPh>
    <rPh sb="31" eb="32">
      <t>マタ</t>
    </rPh>
    <rPh sb="33" eb="35">
      <t>ニュウショ</t>
    </rPh>
    <rPh sb="37" eb="39">
      <t>バアイ</t>
    </rPh>
    <rPh sb="39" eb="40">
      <t>オヨ</t>
    </rPh>
    <rPh sb="41" eb="43">
      <t>シボウ</t>
    </rPh>
    <rPh sb="43" eb="45">
      <t>タイショ</t>
    </rPh>
    <rPh sb="46" eb="48">
      <t>バアイ</t>
    </rPh>
    <rPh sb="53" eb="55">
      <t>サンテイ</t>
    </rPh>
    <rPh sb="56" eb="57">
      <t>オコナ</t>
    </rPh>
    <phoneticPr fontId="27"/>
  </si>
  <si>
    <t>　入所期間が1か月を超える入所者が退所し、その居宅において居宅サービス等を利用する場合において、当該入所者の退所に先立って当該入所者が利用を希望する指定居宅介護支援事業者に対して、当該入所者の同意を得て、当該入所者の介護状況を示す文書を添えて当該入所者に係る居宅サービス等に必要な情報を提供し、かつ、当該指定居宅介護支援事業者と連携して退所後の居宅サービス等の利用に関する調整を行っている。</t>
    <rPh sb="35" eb="36">
      <t>トウ</t>
    </rPh>
    <phoneticPr fontId="27"/>
  </si>
  <si>
    <t>④退所前連携加算</t>
    <rPh sb="3" eb="4">
      <t>マエ</t>
    </rPh>
    <rPh sb="4" eb="6">
      <t>レンケイ</t>
    </rPh>
    <rPh sb="6" eb="8">
      <t>カサン</t>
    </rPh>
    <phoneticPr fontId="27"/>
  </si>
  <si>
    <t>　入居者1人につき1回を限度として算定している。</t>
    <rPh sb="17" eb="19">
      <t>サンテイ</t>
    </rPh>
    <phoneticPr fontId="27"/>
  </si>
  <si>
    <t>　入所期間が1か月を超える入居者が退所し、その居宅において居宅サービス等を利用する場合において、当該入居者の退所時に当該入居者及びその家族等に対して退所後の居宅サービス等について介護支援専門員、生活相談員、看護職員、機能訓練指導員又は医師と協力して、相談援助を行い、かつ、当該入居者の同意を得て、退所の日から2週間以内に当該入居者の退所後の居住地を管轄する市町村及び老人介護支援センターに対して、当該入居者の介護状況を示す文書を添えて当該入居者に係る居宅サービス等に必要な情報を提供している。</t>
    <rPh sb="1" eb="2">
      <t>ニュウ</t>
    </rPh>
    <rPh sb="35" eb="36">
      <t>トウ</t>
    </rPh>
    <phoneticPr fontId="27"/>
  </si>
  <si>
    <t>③退所時相談援助加算</t>
    <rPh sb="3" eb="4">
      <t>ジ</t>
    </rPh>
    <phoneticPr fontId="27"/>
  </si>
  <si>
    <t>　入所者一人につき1回を限度として算定している。</t>
    <rPh sb="1" eb="4">
      <t>ニュウショシャ</t>
    </rPh>
    <rPh sb="4" eb="6">
      <t>ヒトリ</t>
    </rPh>
    <rPh sb="10" eb="11">
      <t>カイ</t>
    </rPh>
    <rPh sb="12" eb="14">
      <t>ゲンド</t>
    </rPh>
    <rPh sb="17" eb="19">
      <t>サンテイ</t>
    </rPh>
    <phoneticPr fontId="27"/>
  </si>
  <si>
    <t>　入居者の退所後３０日以内に、当該入居者の居宅を訪問し、当該入居者及びその家族等に対して退所後の居宅サービス等について介護支援専門員、生活相談員、看護職員、機能訓練指導員又は医師と協力して、相談援助を行った場合に算定している。</t>
    <rPh sb="7" eb="8">
      <t>ゴ</t>
    </rPh>
    <rPh sb="10" eb="11">
      <t>ヒ</t>
    </rPh>
    <rPh sb="11" eb="13">
      <t>イナイ</t>
    </rPh>
    <rPh sb="44" eb="46">
      <t>タイショ</t>
    </rPh>
    <rPh sb="46" eb="47">
      <t>ゴ</t>
    </rPh>
    <rPh sb="48" eb="50">
      <t>キョタク</t>
    </rPh>
    <rPh sb="54" eb="55">
      <t>トウ</t>
    </rPh>
    <rPh sb="59" eb="61">
      <t>カイゴ</t>
    </rPh>
    <rPh sb="61" eb="63">
      <t>シエン</t>
    </rPh>
    <rPh sb="63" eb="66">
      <t>センモンイン</t>
    </rPh>
    <rPh sb="67" eb="69">
      <t>セイカツ</t>
    </rPh>
    <rPh sb="69" eb="72">
      <t>ソウダンイン</t>
    </rPh>
    <rPh sb="73" eb="75">
      <t>カンゴ</t>
    </rPh>
    <rPh sb="75" eb="77">
      <t>ショクイン</t>
    </rPh>
    <rPh sb="78" eb="80">
      <t>キノウ</t>
    </rPh>
    <rPh sb="80" eb="82">
      <t>クンレン</t>
    </rPh>
    <rPh sb="82" eb="85">
      <t>シドウイン</t>
    </rPh>
    <rPh sb="85" eb="86">
      <t>マタ</t>
    </rPh>
    <rPh sb="87" eb="89">
      <t>イシ</t>
    </rPh>
    <rPh sb="90" eb="92">
      <t>キョウリョク</t>
    </rPh>
    <phoneticPr fontId="27"/>
  </si>
  <si>
    <t>②退所後訪問相談援助加算</t>
    <phoneticPr fontId="27"/>
  </si>
  <si>
    <t>　入所中1回を限度として算定している。（入所後早期に退所相談援助の必要があると認められる入所者については入所中2回を限度に算定）</t>
    <rPh sb="1" eb="4">
      <t>ニュウショチュウ</t>
    </rPh>
    <rPh sb="5" eb="6">
      <t>カイ</t>
    </rPh>
    <rPh sb="7" eb="9">
      <t>ゲンド</t>
    </rPh>
    <rPh sb="12" eb="14">
      <t>サンテイ</t>
    </rPh>
    <rPh sb="20" eb="22">
      <t>ニュウショ</t>
    </rPh>
    <rPh sb="22" eb="23">
      <t>ゴ</t>
    </rPh>
    <rPh sb="23" eb="25">
      <t>ソウキ</t>
    </rPh>
    <rPh sb="26" eb="28">
      <t>タイショ</t>
    </rPh>
    <rPh sb="28" eb="30">
      <t>ソウダン</t>
    </rPh>
    <rPh sb="30" eb="32">
      <t>エンジョ</t>
    </rPh>
    <rPh sb="33" eb="35">
      <t>ヒツヨウ</t>
    </rPh>
    <rPh sb="39" eb="40">
      <t>ミト</t>
    </rPh>
    <rPh sb="44" eb="47">
      <t>ニュウショシャ</t>
    </rPh>
    <rPh sb="52" eb="55">
      <t>ニュウショチュウ</t>
    </rPh>
    <rPh sb="56" eb="57">
      <t>カイ</t>
    </rPh>
    <rPh sb="58" eb="60">
      <t>ゲンド</t>
    </rPh>
    <rPh sb="61" eb="63">
      <t>サンテイ</t>
    </rPh>
    <phoneticPr fontId="27"/>
  </si>
  <si>
    <t>　入所期間が1か月を超えると見込まれる入居者の退所に先立って介護支援専門員、生活相談員、看護職員、機能訓練指導員又は医師のいずれかの職種の者が、当該入居者が退所後生活する居宅を訪問し、当該入居者及びその家族等に対して退所後の居宅サービス等について相談援助を行った場合に算定している。</t>
    <phoneticPr fontId="27"/>
  </si>
  <si>
    <t>①退所前訪問相談援助加算</t>
    <rPh sb="1" eb="3">
      <t>タイショ</t>
    </rPh>
    <rPh sb="3" eb="4">
      <t>マエ</t>
    </rPh>
    <rPh sb="4" eb="6">
      <t>ホウモン</t>
    </rPh>
    <rPh sb="6" eb="8">
      <t>ソウダン</t>
    </rPh>
    <rPh sb="8" eb="10">
      <t>エンジョ</t>
    </rPh>
    <rPh sb="10" eb="12">
      <t>カサン</t>
    </rPh>
    <phoneticPr fontId="27"/>
  </si>
  <si>
    <t>（15）　退所時等相談援助加算</t>
    <rPh sb="5" eb="7">
      <t>タイショ</t>
    </rPh>
    <rPh sb="7" eb="8">
      <t>ジ</t>
    </rPh>
    <rPh sb="8" eb="9">
      <t>トウ</t>
    </rPh>
    <rPh sb="9" eb="11">
      <t>ソウダン</t>
    </rPh>
    <rPh sb="11" eb="13">
      <t>エンジョ</t>
    </rPh>
    <rPh sb="13" eb="15">
      <t>カサン</t>
    </rPh>
    <phoneticPr fontId="27"/>
  </si>
  <si>
    <t xml:space="preserve"> 問3</t>
    <phoneticPr fontId="27"/>
  </si>
  <si>
    <t>　入所者が医療機関に入院し、直ちに再入所した際、当初の施設入所時に経口により食事を摂取していた者が、経管栄養又は嚥下調整食の新規導入になった場合であって、管理栄養士が当該医療機関での栄養食事指導又はカンファレンスに同席し、再入所後の栄養管理について当該医療機関の連携して、二次入所後の栄養ケア計画を作成している。</t>
    <rPh sb="1" eb="4">
      <t>ニュウショシャ</t>
    </rPh>
    <rPh sb="5" eb="7">
      <t>イリョウ</t>
    </rPh>
    <rPh sb="7" eb="9">
      <t>キカン</t>
    </rPh>
    <rPh sb="10" eb="12">
      <t>ニュウイン</t>
    </rPh>
    <rPh sb="14" eb="15">
      <t>タダ</t>
    </rPh>
    <rPh sb="17" eb="20">
      <t>サイニュウショ</t>
    </rPh>
    <rPh sb="22" eb="23">
      <t>サイ</t>
    </rPh>
    <rPh sb="24" eb="26">
      <t>トウショ</t>
    </rPh>
    <rPh sb="27" eb="29">
      <t>シセツ</t>
    </rPh>
    <rPh sb="29" eb="31">
      <t>ニュウショ</t>
    </rPh>
    <rPh sb="31" eb="32">
      <t>ジ</t>
    </rPh>
    <rPh sb="33" eb="35">
      <t>ケイコウ</t>
    </rPh>
    <rPh sb="38" eb="40">
      <t>ショクジ</t>
    </rPh>
    <rPh sb="41" eb="43">
      <t>セッシュ</t>
    </rPh>
    <rPh sb="47" eb="48">
      <t>モノ</t>
    </rPh>
    <rPh sb="50" eb="52">
      <t>ケイカン</t>
    </rPh>
    <rPh sb="52" eb="54">
      <t>エイヨウ</t>
    </rPh>
    <rPh sb="54" eb="55">
      <t>マタ</t>
    </rPh>
    <rPh sb="56" eb="58">
      <t>エンゲ</t>
    </rPh>
    <rPh sb="58" eb="60">
      <t>チョウセイ</t>
    </rPh>
    <rPh sb="60" eb="61">
      <t>ショク</t>
    </rPh>
    <rPh sb="62" eb="64">
      <t>シンキ</t>
    </rPh>
    <rPh sb="64" eb="66">
      <t>ドウニュウ</t>
    </rPh>
    <rPh sb="70" eb="72">
      <t>バアイ</t>
    </rPh>
    <rPh sb="77" eb="79">
      <t>カンリ</t>
    </rPh>
    <rPh sb="79" eb="82">
      <t>エイヨウシ</t>
    </rPh>
    <rPh sb="83" eb="85">
      <t>トウガイ</t>
    </rPh>
    <rPh sb="85" eb="87">
      <t>イリョウ</t>
    </rPh>
    <rPh sb="87" eb="89">
      <t>キカン</t>
    </rPh>
    <rPh sb="91" eb="93">
      <t>エイヨウ</t>
    </rPh>
    <rPh sb="93" eb="95">
      <t>ショクジ</t>
    </rPh>
    <rPh sb="95" eb="97">
      <t>シドウ</t>
    </rPh>
    <rPh sb="97" eb="98">
      <t>マタ</t>
    </rPh>
    <rPh sb="107" eb="109">
      <t>ドウセキ</t>
    </rPh>
    <rPh sb="111" eb="114">
      <t>サイニュウショ</t>
    </rPh>
    <rPh sb="114" eb="115">
      <t>ゴ</t>
    </rPh>
    <rPh sb="116" eb="118">
      <t>エイヨウ</t>
    </rPh>
    <rPh sb="118" eb="120">
      <t>カンリ</t>
    </rPh>
    <rPh sb="124" eb="126">
      <t>トウガイ</t>
    </rPh>
    <rPh sb="126" eb="128">
      <t>イリョウ</t>
    </rPh>
    <rPh sb="128" eb="130">
      <t>キカン</t>
    </rPh>
    <rPh sb="131" eb="133">
      <t>レンケイ</t>
    </rPh>
    <rPh sb="136" eb="138">
      <t>ニジ</t>
    </rPh>
    <rPh sb="138" eb="140">
      <t>ニュウショ</t>
    </rPh>
    <rPh sb="140" eb="141">
      <t>ゴ</t>
    </rPh>
    <rPh sb="142" eb="144">
      <t>エイヨウ</t>
    </rPh>
    <rPh sb="146" eb="148">
      <t>ケイカク</t>
    </rPh>
    <rPh sb="149" eb="151">
      <t>サクセイ</t>
    </rPh>
    <phoneticPr fontId="27"/>
  </si>
  <si>
    <t>（14）　再入所時栄養連携加算</t>
    <rPh sb="5" eb="8">
      <t>サイニュウショ</t>
    </rPh>
    <rPh sb="8" eb="9">
      <t>ジ</t>
    </rPh>
    <rPh sb="9" eb="11">
      <t>エイヨウ</t>
    </rPh>
    <rPh sb="11" eb="13">
      <t>レンケイ</t>
    </rPh>
    <rPh sb="13" eb="15">
      <t>カサン</t>
    </rPh>
    <phoneticPr fontId="27"/>
  </si>
  <si>
    <t>　当該入居者が過去3か月間に当該介護老人福祉施設に入所したことがない場合に算定している。（日常生活自立度のランクⅢ、Ⅳ又はＭに該当する者の場合は過去1か月間）</t>
    <rPh sb="1" eb="3">
      <t>トウガイ</t>
    </rPh>
    <rPh sb="7" eb="9">
      <t>カコ</t>
    </rPh>
    <rPh sb="11" eb="12">
      <t>ツキ</t>
    </rPh>
    <rPh sb="12" eb="13">
      <t>カン</t>
    </rPh>
    <rPh sb="14" eb="16">
      <t>トウガイ</t>
    </rPh>
    <rPh sb="16" eb="18">
      <t>カイゴ</t>
    </rPh>
    <rPh sb="18" eb="20">
      <t>ロウジン</t>
    </rPh>
    <rPh sb="20" eb="22">
      <t>フクシ</t>
    </rPh>
    <rPh sb="22" eb="24">
      <t>シセツ</t>
    </rPh>
    <rPh sb="25" eb="27">
      <t>ニュウショ</t>
    </rPh>
    <rPh sb="34" eb="36">
      <t>バアイ</t>
    </rPh>
    <rPh sb="37" eb="39">
      <t>サンテイ</t>
    </rPh>
    <phoneticPr fontId="27"/>
  </si>
  <si>
    <t>　当該施設の併設又は空床利用の短期入所生活介護を利用していた者が日を空けずに引き続き入所した場合、入所直前の短期入所生活介護の利用日数を30日から控除した日数に限り算定している。</t>
    <rPh sb="1" eb="3">
      <t>トウガイ</t>
    </rPh>
    <rPh sb="3" eb="5">
      <t>シセツ</t>
    </rPh>
    <rPh sb="6" eb="8">
      <t>ヘイセツ</t>
    </rPh>
    <rPh sb="8" eb="9">
      <t>マタ</t>
    </rPh>
    <rPh sb="10" eb="12">
      <t>クウショウ</t>
    </rPh>
    <rPh sb="12" eb="14">
      <t>リヨウ</t>
    </rPh>
    <rPh sb="15" eb="17">
      <t>タンキ</t>
    </rPh>
    <rPh sb="17" eb="19">
      <t>ニュウショ</t>
    </rPh>
    <rPh sb="19" eb="21">
      <t>セイカツ</t>
    </rPh>
    <rPh sb="21" eb="23">
      <t>カイゴ</t>
    </rPh>
    <rPh sb="24" eb="26">
      <t>リヨウ</t>
    </rPh>
    <rPh sb="30" eb="31">
      <t>モノ</t>
    </rPh>
    <rPh sb="32" eb="33">
      <t>ヒ</t>
    </rPh>
    <rPh sb="34" eb="35">
      <t>ア</t>
    </rPh>
    <rPh sb="38" eb="39">
      <t>ヒ</t>
    </rPh>
    <rPh sb="40" eb="41">
      <t>ツヅ</t>
    </rPh>
    <rPh sb="42" eb="44">
      <t>ニュウショ</t>
    </rPh>
    <rPh sb="46" eb="48">
      <t>バアイ</t>
    </rPh>
    <rPh sb="49" eb="51">
      <t>ニュウショ</t>
    </rPh>
    <rPh sb="51" eb="53">
      <t>チョクゼン</t>
    </rPh>
    <rPh sb="54" eb="56">
      <t>タンキ</t>
    </rPh>
    <rPh sb="56" eb="58">
      <t>ニュウショ</t>
    </rPh>
    <rPh sb="58" eb="60">
      <t>セイカツ</t>
    </rPh>
    <rPh sb="60" eb="62">
      <t>カイゴ</t>
    </rPh>
    <rPh sb="63" eb="65">
      <t>リヨウ</t>
    </rPh>
    <rPh sb="65" eb="67">
      <t>ニッスウ</t>
    </rPh>
    <rPh sb="70" eb="71">
      <t>ヒ</t>
    </rPh>
    <rPh sb="73" eb="75">
      <t>コウジョ</t>
    </rPh>
    <rPh sb="77" eb="79">
      <t>ニッスウ</t>
    </rPh>
    <rPh sb="80" eb="81">
      <t>カギ</t>
    </rPh>
    <rPh sb="82" eb="84">
      <t>サンテイ</t>
    </rPh>
    <phoneticPr fontId="27"/>
  </si>
  <si>
    <t>　入居日から30日を越えて算定していない。</t>
    <rPh sb="1" eb="3">
      <t>ニュウキョ</t>
    </rPh>
    <rPh sb="3" eb="4">
      <t>ビ</t>
    </rPh>
    <rPh sb="8" eb="9">
      <t>ニチ</t>
    </rPh>
    <rPh sb="10" eb="11">
      <t>コ</t>
    </rPh>
    <rPh sb="13" eb="15">
      <t>サンテイ</t>
    </rPh>
    <phoneticPr fontId="27"/>
  </si>
  <si>
    <t>（13）　初期加算</t>
    <rPh sb="5" eb="7">
      <t>ショキ</t>
    </rPh>
    <rPh sb="7" eb="9">
      <t>カサン</t>
    </rPh>
    <phoneticPr fontId="27"/>
  </si>
  <si>
    <t>　外泊時費用を算定している場合には当該加算を算定していない。</t>
    <rPh sb="1" eb="3">
      <t>ガイハク</t>
    </rPh>
    <rPh sb="3" eb="4">
      <t>ジ</t>
    </rPh>
    <rPh sb="4" eb="6">
      <t>ヒヨウ</t>
    </rPh>
    <rPh sb="7" eb="9">
      <t>サンテイ</t>
    </rPh>
    <rPh sb="13" eb="15">
      <t>バアイ</t>
    </rPh>
    <rPh sb="17" eb="19">
      <t>トウガイ</t>
    </rPh>
    <rPh sb="19" eb="21">
      <t>カサン</t>
    </rPh>
    <rPh sb="22" eb="24">
      <t>サンテイ</t>
    </rPh>
    <phoneticPr fontId="27"/>
  </si>
  <si>
    <t>　外泊時在宅サービスの提供に当たっては、介護老人福祉施設の介護支援専門員が、外泊時利用サービスに係る在宅サービスの計画を作成するとともに、従業者又は指定居宅サービス事業者等との連絡調整を行い、その利用者が可能な限りその居宅において、その有する能力に応じ、自立した日常生活を営むことができるように配慮した計画を作成している。また、当該計画に基づく居宅サービスを提供することとし、居宅サービスの提供を行わない場合は算定していない。</t>
    <rPh sb="1" eb="3">
      <t>ガイハク</t>
    </rPh>
    <rPh sb="3" eb="4">
      <t>ジ</t>
    </rPh>
    <rPh sb="4" eb="6">
      <t>ザイタク</t>
    </rPh>
    <rPh sb="11" eb="13">
      <t>テイキョウ</t>
    </rPh>
    <rPh sb="14" eb="15">
      <t>ア</t>
    </rPh>
    <rPh sb="20" eb="22">
      <t>カイゴ</t>
    </rPh>
    <rPh sb="22" eb="24">
      <t>ロウジン</t>
    </rPh>
    <rPh sb="24" eb="26">
      <t>フクシ</t>
    </rPh>
    <rPh sb="26" eb="28">
      <t>シセツ</t>
    </rPh>
    <rPh sb="29" eb="31">
      <t>カイゴ</t>
    </rPh>
    <rPh sb="31" eb="33">
      <t>シエン</t>
    </rPh>
    <rPh sb="33" eb="36">
      <t>センモンイン</t>
    </rPh>
    <rPh sb="38" eb="40">
      <t>ガイハク</t>
    </rPh>
    <rPh sb="40" eb="41">
      <t>ジ</t>
    </rPh>
    <rPh sb="41" eb="43">
      <t>リヨウ</t>
    </rPh>
    <rPh sb="48" eb="49">
      <t>カカ</t>
    </rPh>
    <rPh sb="50" eb="52">
      <t>ザイタク</t>
    </rPh>
    <rPh sb="57" eb="59">
      <t>ケイカク</t>
    </rPh>
    <rPh sb="60" eb="62">
      <t>サクセイ</t>
    </rPh>
    <rPh sb="69" eb="72">
      <t>ジュウギョウシャ</t>
    </rPh>
    <rPh sb="72" eb="73">
      <t>マタ</t>
    </rPh>
    <rPh sb="74" eb="76">
      <t>シテイ</t>
    </rPh>
    <rPh sb="76" eb="78">
      <t>キョタク</t>
    </rPh>
    <rPh sb="82" eb="85">
      <t>ジギョウシャ</t>
    </rPh>
    <rPh sb="85" eb="86">
      <t>トウ</t>
    </rPh>
    <rPh sb="88" eb="90">
      <t>レンラク</t>
    </rPh>
    <rPh sb="90" eb="92">
      <t>チョウセイ</t>
    </rPh>
    <rPh sb="93" eb="94">
      <t>オコナ</t>
    </rPh>
    <rPh sb="98" eb="101">
      <t>リヨウシャ</t>
    </rPh>
    <rPh sb="102" eb="104">
      <t>カノウ</t>
    </rPh>
    <rPh sb="105" eb="106">
      <t>カギ</t>
    </rPh>
    <rPh sb="109" eb="111">
      <t>キョタク</t>
    </rPh>
    <rPh sb="118" eb="119">
      <t>ユウ</t>
    </rPh>
    <rPh sb="121" eb="123">
      <t>ノウリョク</t>
    </rPh>
    <rPh sb="124" eb="125">
      <t>オウ</t>
    </rPh>
    <rPh sb="127" eb="129">
      <t>ジリツ</t>
    </rPh>
    <rPh sb="131" eb="133">
      <t>ニチジョウ</t>
    </rPh>
    <rPh sb="133" eb="135">
      <t>セイカツ</t>
    </rPh>
    <rPh sb="136" eb="137">
      <t>イトナ</t>
    </rPh>
    <rPh sb="147" eb="149">
      <t>ハイリョ</t>
    </rPh>
    <rPh sb="151" eb="153">
      <t>ケイカク</t>
    </rPh>
    <rPh sb="154" eb="156">
      <t>サクセイ</t>
    </rPh>
    <rPh sb="164" eb="166">
      <t>トウガイ</t>
    </rPh>
    <rPh sb="166" eb="168">
      <t>ケイカク</t>
    </rPh>
    <rPh sb="169" eb="170">
      <t>モト</t>
    </rPh>
    <rPh sb="172" eb="174">
      <t>キョタク</t>
    </rPh>
    <rPh sb="179" eb="181">
      <t>テイキョウ</t>
    </rPh>
    <rPh sb="188" eb="190">
      <t>キョタク</t>
    </rPh>
    <rPh sb="195" eb="197">
      <t>テイキョウ</t>
    </rPh>
    <rPh sb="198" eb="199">
      <t>オコナ</t>
    </rPh>
    <rPh sb="202" eb="204">
      <t>バアイ</t>
    </rPh>
    <rPh sb="205" eb="207">
      <t>サンテイ</t>
    </rPh>
    <phoneticPr fontId="27"/>
  </si>
  <si>
    <t>　当該入所者又は家族に対し、当該費用算定の趣旨を十分説明し、同意を得たうえで実施している。</t>
    <rPh sb="1" eb="3">
      <t>トウガイ</t>
    </rPh>
    <rPh sb="3" eb="6">
      <t>ニュウショシャ</t>
    </rPh>
    <rPh sb="6" eb="7">
      <t>マタ</t>
    </rPh>
    <rPh sb="8" eb="10">
      <t>カゾク</t>
    </rPh>
    <rPh sb="11" eb="12">
      <t>タイ</t>
    </rPh>
    <rPh sb="14" eb="16">
      <t>トウガイ</t>
    </rPh>
    <rPh sb="16" eb="18">
      <t>ヒヨウ</t>
    </rPh>
    <rPh sb="18" eb="20">
      <t>サンテイ</t>
    </rPh>
    <rPh sb="21" eb="23">
      <t>シュシ</t>
    </rPh>
    <rPh sb="24" eb="26">
      <t>ジュウブン</t>
    </rPh>
    <rPh sb="26" eb="28">
      <t>セツメイ</t>
    </rPh>
    <rPh sb="30" eb="32">
      <t>ドウイ</t>
    </rPh>
    <rPh sb="33" eb="34">
      <t>エ</t>
    </rPh>
    <rPh sb="38" eb="40">
      <t>ジッシ</t>
    </rPh>
    <phoneticPr fontId="27"/>
  </si>
  <si>
    <t>　外泊時在宅サービスの提供を行うに当たっては、その病状及び身体の状況に照らし、医師、看護・介護職員、支援相談員、介護支援専門員等により、その居宅において在宅サービス利用を行う必要性があるかどうか検討している。</t>
    <rPh sb="1" eb="3">
      <t>ガイハク</t>
    </rPh>
    <rPh sb="3" eb="4">
      <t>ジ</t>
    </rPh>
    <rPh sb="4" eb="6">
      <t>ザイタク</t>
    </rPh>
    <rPh sb="11" eb="13">
      <t>テイキョウ</t>
    </rPh>
    <rPh sb="14" eb="15">
      <t>オコナ</t>
    </rPh>
    <rPh sb="17" eb="18">
      <t>ア</t>
    </rPh>
    <rPh sb="25" eb="27">
      <t>ビョウジョウ</t>
    </rPh>
    <rPh sb="27" eb="28">
      <t>オヨ</t>
    </rPh>
    <rPh sb="29" eb="31">
      <t>シンタイ</t>
    </rPh>
    <rPh sb="32" eb="34">
      <t>ジョウキョウ</t>
    </rPh>
    <rPh sb="35" eb="36">
      <t>テ</t>
    </rPh>
    <rPh sb="39" eb="41">
      <t>イシ</t>
    </rPh>
    <rPh sb="42" eb="44">
      <t>カンゴ</t>
    </rPh>
    <rPh sb="45" eb="47">
      <t>カイゴ</t>
    </rPh>
    <rPh sb="47" eb="49">
      <t>ショクイン</t>
    </rPh>
    <rPh sb="50" eb="52">
      <t>シエン</t>
    </rPh>
    <rPh sb="52" eb="55">
      <t>ソウダンイン</t>
    </rPh>
    <rPh sb="56" eb="58">
      <t>カイゴ</t>
    </rPh>
    <rPh sb="58" eb="60">
      <t>シエン</t>
    </rPh>
    <rPh sb="60" eb="63">
      <t>センモンイン</t>
    </rPh>
    <rPh sb="63" eb="64">
      <t>トウ</t>
    </rPh>
    <rPh sb="70" eb="72">
      <t>キョタク</t>
    </rPh>
    <rPh sb="76" eb="78">
      <t>ザイタク</t>
    </rPh>
    <rPh sb="82" eb="84">
      <t>リヨウ</t>
    </rPh>
    <rPh sb="85" eb="86">
      <t>オコナ</t>
    </rPh>
    <rPh sb="87" eb="89">
      <t>ヒツヨウ</t>
    </rPh>
    <rPh sb="89" eb="90">
      <t>セイ</t>
    </rPh>
    <rPh sb="97" eb="99">
      <t>ケントウ</t>
    </rPh>
    <phoneticPr fontId="27"/>
  </si>
  <si>
    <t>　入所者に対して居宅による外泊を認め、当該入所者が、介護老人福祉施設により提供される在宅サービスを利用した場合に、1か月に６日を限度として所定単位数に代えて算定している。</t>
    <rPh sb="1" eb="4">
      <t>ニュウショシャ</t>
    </rPh>
    <rPh sb="5" eb="6">
      <t>タイ</t>
    </rPh>
    <rPh sb="8" eb="10">
      <t>キョタク</t>
    </rPh>
    <rPh sb="13" eb="15">
      <t>ガイハク</t>
    </rPh>
    <rPh sb="16" eb="17">
      <t>ミト</t>
    </rPh>
    <rPh sb="19" eb="21">
      <t>トウガイ</t>
    </rPh>
    <rPh sb="21" eb="24">
      <t>ニュウショシャ</t>
    </rPh>
    <rPh sb="26" eb="28">
      <t>カイゴ</t>
    </rPh>
    <rPh sb="28" eb="30">
      <t>ロウジン</t>
    </rPh>
    <rPh sb="30" eb="32">
      <t>フクシ</t>
    </rPh>
    <rPh sb="32" eb="34">
      <t>シセツ</t>
    </rPh>
    <rPh sb="37" eb="39">
      <t>テイキョウ</t>
    </rPh>
    <rPh sb="42" eb="44">
      <t>ザイタク</t>
    </rPh>
    <rPh sb="49" eb="51">
      <t>リヨウ</t>
    </rPh>
    <rPh sb="53" eb="55">
      <t>バアイ</t>
    </rPh>
    <rPh sb="59" eb="60">
      <t>ツキ</t>
    </rPh>
    <rPh sb="62" eb="63">
      <t>ニチ</t>
    </rPh>
    <rPh sb="64" eb="66">
      <t>ゲンド</t>
    </rPh>
    <rPh sb="69" eb="71">
      <t>ショテイ</t>
    </rPh>
    <rPh sb="71" eb="74">
      <t>タンイスウ</t>
    </rPh>
    <rPh sb="75" eb="76">
      <t>カ</t>
    </rPh>
    <rPh sb="78" eb="80">
      <t>サンテイ</t>
    </rPh>
    <phoneticPr fontId="27"/>
  </si>
  <si>
    <t>（12）　外泊時在宅サービス利用の費用</t>
    <phoneticPr fontId="27"/>
  </si>
  <si>
    <t>　入院の場合、必要に応じて、入退院の手続きや家族等への連絡調整、情報提供を行っている。</t>
    <rPh sb="1" eb="3">
      <t>ニュウイン</t>
    </rPh>
    <rPh sb="4" eb="6">
      <t>バアイ</t>
    </rPh>
    <rPh sb="7" eb="9">
      <t>ヒツヨウ</t>
    </rPh>
    <rPh sb="10" eb="11">
      <t>オウ</t>
    </rPh>
    <rPh sb="14" eb="17">
      <t>ニュウタイイン</t>
    </rPh>
    <rPh sb="18" eb="20">
      <t>テツヅ</t>
    </rPh>
    <rPh sb="22" eb="25">
      <t>カゾクトウ</t>
    </rPh>
    <rPh sb="27" eb="29">
      <t>レンラク</t>
    </rPh>
    <rPh sb="29" eb="31">
      <t>チョウセイ</t>
    </rPh>
    <rPh sb="32" eb="34">
      <t>ジョウホウ</t>
    </rPh>
    <rPh sb="34" eb="36">
      <t>テイキョウ</t>
    </rPh>
    <phoneticPr fontId="27"/>
  </si>
  <si>
    <t>　当該加算の算定期間中、外泊又は入院した利用者の居室について、短期入所生活介護の利用に供していない。</t>
    <rPh sb="1" eb="3">
      <t>トウガイ</t>
    </rPh>
    <rPh sb="3" eb="5">
      <t>カサン</t>
    </rPh>
    <rPh sb="6" eb="8">
      <t>サンテイ</t>
    </rPh>
    <rPh sb="8" eb="11">
      <t>キカンチュウ</t>
    </rPh>
    <rPh sb="12" eb="14">
      <t>ガイハク</t>
    </rPh>
    <rPh sb="14" eb="15">
      <t>マタ</t>
    </rPh>
    <rPh sb="16" eb="18">
      <t>ニュウイン</t>
    </rPh>
    <rPh sb="20" eb="23">
      <t>リヨウシャ</t>
    </rPh>
    <rPh sb="24" eb="26">
      <t>キョシツ</t>
    </rPh>
    <rPh sb="31" eb="33">
      <t>タンキ</t>
    </rPh>
    <rPh sb="33" eb="35">
      <t>ニュウショ</t>
    </rPh>
    <rPh sb="35" eb="37">
      <t>セイカツ</t>
    </rPh>
    <phoneticPr fontId="27"/>
  </si>
  <si>
    <t>　外泊時費用を算定した日は、施設サービス費及び各種加算を算定していない。</t>
    <rPh sb="1" eb="3">
      <t>ガイハク</t>
    </rPh>
    <rPh sb="3" eb="4">
      <t>ジ</t>
    </rPh>
    <rPh sb="4" eb="6">
      <t>ヒヨウ</t>
    </rPh>
    <rPh sb="7" eb="9">
      <t>サンテイ</t>
    </rPh>
    <rPh sb="11" eb="12">
      <t>ヒ</t>
    </rPh>
    <rPh sb="14" eb="16">
      <t>シセツ</t>
    </rPh>
    <rPh sb="20" eb="21">
      <t>ヒ</t>
    </rPh>
    <rPh sb="21" eb="22">
      <t>オヨ</t>
    </rPh>
    <rPh sb="23" eb="25">
      <t>カクシュ</t>
    </rPh>
    <rPh sb="25" eb="27">
      <t>カサン</t>
    </rPh>
    <rPh sb="28" eb="30">
      <t>サンテイ</t>
    </rPh>
    <phoneticPr fontId="27"/>
  </si>
  <si>
    <t>　併設の医療機関に入院した場合は算定していない。</t>
    <rPh sb="1" eb="3">
      <t>ヘイセツ</t>
    </rPh>
    <rPh sb="4" eb="6">
      <t>イリョウ</t>
    </rPh>
    <rPh sb="6" eb="8">
      <t>キカン</t>
    </rPh>
    <rPh sb="9" eb="11">
      <t>ニュウイン</t>
    </rPh>
    <rPh sb="13" eb="15">
      <t>バアイ</t>
    </rPh>
    <rPh sb="16" eb="18">
      <t>サンテイ</t>
    </rPh>
    <phoneticPr fontId="27"/>
  </si>
  <si>
    <t>　1回の外泊又は入院につき、1か月に６日を限度として算定している（1回の入院又は外泊で月をまたがる場合を除く）。入院又は外泊の初日及び最終日は算定していない。</t>
    <rPh sb="2" eb="3">
      <t>カイ</t>
    </rPh>
    <rPh sb="4" eb="6">
      <t>ガイハク</t>
    </rPh>
    <rPh sb="6" eb="7">
      <t>マタ</t>
    </rPh>
    <rPh sb="8" eb="10">
      <t>ニュウイン</t>
    </rPh>
    <rPh sb="16" eb="17">
      <t>ツキ</t>
    </rPh>
    <rPh sb="19" eb="20">
      <t>ニチ</t>
    </rPh>
    <rPh sb="21" eb="23">
      <t>ゲンド</t>
    </rPh>
    <rPh sb="26" eb="28">
      <t>サンテイ</t>
    </rPh>
    <rPh sb="34" eb="35">
      <t>カイ</t>
    </rPh>
    <rPh sb="36" eb="38">
      <t>ニュウイン</t>
    </rPh>
    <phoneticPr fontId="27"/>
  </si>
  <si>
    <t>（11）　外泊時費用</t>
    <rPh sb="5" eb="7">
      <t>ガイハク</t>
    </rPh>
    <rPh sb="7" eb="8">
      <t>ジ</t>
    </rPh>
    <rPh sb="8" eb="10">
      <t>ヒヨウ</t>
    </rPh>
    <phoneticPr fontId="27"/>
  </si>
  <si>
    <t>（障害者生活支援体制加算（Ⅱ）の場合）
　入所者のうち、上記視覚障害者等である入所者の占める割合が100分の50以上であって、常勤専従の障害者生活支援員を２名以上配置（視覚障害者等である入所者の数が50を超える場合は、常勤専従の障害者生活支援員を２名以上配置し、かつ、障害者生活支援員を常勤換算方法で視覚障害者等である入所者の数を50で除した数に１を加えた数以上配置）している。</t>
    <rPh sb="1" eb="3">
      <t>ショウガイ</t>
    </rPh>
    <rPh sb="3" eb="4">
      <t>シャ</t>
    </rPh>
    <rPh sb="4" eb="6">
      <t>セイカツ</t>
    </rPh>
    <rPh sb="6" eb="8">
      <t>シエン</t>
    </rPh>
    <rPh sb="8" eb="10">
      <t>タイセイ</t>
    </rPh>
    <rPh sb="10" eb="12">
      <t>カサン</t>
    </rPh>
    <rPh sb="16" eb="18">
      <t>バアイ</t>
    </rPh>
    <rPh sb="22" eb="25">
      <t>ニュウショシャ</t>
    </rPh>
    <rPh sb="29" eb="31">
      <t>ジョウキ</t>
    </rPh>
    <rPh sb="31" eb="33">
      <t>シカク</t>
    </rPh>
    <rPh sb="44" eb="45">
      <t>シ</t>
    </rPh>
    <rPh sb="47" eb="49">
      <t>ワリアイ</t>
    </rPh>
    <rPh sb="53" eb="54">
      <t>フン</t>
    </rPh>
    <rPh sb="64" eb="66">
      <t>ジョウキン</t>
    </rPh>
    <rPh sb="66" eb="68">
      <t>センジュウ</t>
    </rPh>
    <rPh sb="72" eb="74">
      <t>セイカツ</t>
    </rPh>
    <rPh sb="74" eb="76">
      <t>シエン</t>
    </rPh>
    <rPh sb="85" eb="87">
      <t>シカク</t>
    </rPh>
    <rPh sb="90" eb="91">
      <t>トウ</t>
    </rPh>
    <rPh sb="98" eb="99">
      <t>カズ</t>
    </rPh>
    <rPh sb="103" eb="104">
      <t>コ</t>
    </rPh>
    <rPh sb="110" eb="112">
      <t>ジョウキン</t>
    </rPh>
    <rPh sb="112" eb="114">
      <t>センジュウ</t>
    </rPh>
    <rPh sb="151" eb="153">
      <t>シカク</t>
    </rPh>
    <rPh sb="156" eb="157">
      <t>トウ</t>
    </rPh>
    <rPh sb="160" eb="163">
      <t>ニュウショシャ</t>
    </rPh>
    <phoneticPr fontId="27"/>
  </si>
  <si>
    <t>（障害者生活支援体制加算（Ⅰ）の場合）
　視覚、聴覚若しくは言語機能に重度の障害のある者又は重度の知的障害者若しくは精神障害者である入所者の数が15以上又は入所者のうち、視覚障害者等である入所者の占める割合が100分の30以上である指定介護老人福祉施設において、視覚障害者等に対する生活支援に関し専門性を有する常勤専従の障害者生活支援員を1名以上配置している。視覚障害者等である入所者の数が50を超える指定介護老人福祉施設にあっては、常勤専従の障害者生活支援員を1名以上配置し、かつ、障害者生活支援員を常勤換算方法で視覚障害者等である入所者の数を50で除した数以上配置している。</t>
    <rPh sb="1" eb="3">
      <t>ショウガイ</t>
    </rPh>
    <rPh sb="3" eb="4">
      <t>シャ</t>
    </rPh>
    <rPh sb="4" eb="6">
      <t>セイカツ</t>
    </rPh>
    <rPh sb="6" eb="8">
      <t>シエン</t>
    </rPh>
    <rPh sb="8" eb="10">
      <t>タイセイ</t>
    </rPh>
    <rPh sb="10" eb="12">
      <t>カサン</t>
    </rPh>
    <rPh sb="16" eb="18">
      <t>バアイ</t>
    </rPh>
    <rPh sb="36" eb="38">
      <t>ジュウド</t>
    </rPh>
    <rPh sb="47" eb="49">
      <t>ジュウド</t>
    </rPh>
    <rPh sb="55" eb="56">
      <t>モ</t>
    </rPh>
    <rPh sb="59" eb="61">
      <t>セイシン</t>
    </rPh>
    <rPh sb="61" eb="63">
      <t>ショウガイ</t>
    </rPh>
    <rPh sb="63" eb="64">
      <t>シャ</t>
    </rPh>
    <rPh sb="77" eb="78">
      <t>マタ</t>
    </rPh>
    <rPh sb="79" eb="82">
      <t>ニュウショシャ</t>
    </rPh>
    <rPh sb="86" eb="88">
      <t>シカク</t>
    </rPh>
    <phoneticPr fontId="27"/>
  </si>
  <si>
    <t>（10）　障害者生活支援体制加算</t>
    <rPh sb="14" eb="16">
      <t>カサン</t>
    </rPh>
    <phoneticPr fontId="27"/>
  </si>
  <si>
    <t>　療養指導を行った記録等を残している。</t>
    <rPh sb="1" eb="3">
      <t>リョウヨウ</t>
    </rPh>
    <rPh sb="3" eb="5">
      <t>シドウ</t>
    </rPh>
    <rPh sb="6" eb="7">
      <t>オコナ</t>
    </rPh>
    <rPh sb="9" eb="12">
      <t>キロクトウ</t>
    </rPh>
    <rPh sb="13" eb="14">
      <t>ノコ</t>
    </rPh>
    <phoneticPr fontId="27"/>
  </si>
  <si>
    <t>　健康管理を行う配置医師が1名であり、当該医師が精神科を担当する医師を兼ねる場合は、配置医師として勤務する回数のうち月４回までは当該加算の対象としていない。</t>
    <rPh sb="1" eb="3">
      <t>ケンコウ</t>
    </rPh>
    <rPh sb="3" eb="5">
      <t>カンリ</t>
    </rPh>
    <rPh sb="6" eb="7">
      <t>オコナ</t>
    </rPh>
    <rPh sb="8" eb="10">
      <t>ハイチ</t>
    </rPh>
    <rPh sb="10" eb="12">
      <t>イシ</t>
    </rPh>
    <rPh sb="14" eb="15">
      <t>メイ</t>
    </rPh>
    <rPh sb="19" eb="21">
      <t>トウガイ</t>
    </rPh>
    <rPh sb="21" eb="23">
      <t>イシ</t>
    </rPh>
    <rPh sb="24" eb="27">
      <t>セイシンカ</t>
    </rPh>
    <rPh sb="28" eb="30">
      <t>タントウ</t>
    </rPh>
    <rPh sb="32" eb="34">
      <t>イシ</t>
    </rPh>
    <rPh sb="35" eb="36">
      <t>カ</t>
    </rPh>
    <phoneticPr fontId="27"/>
  </si>
  <si>
    <t>　上記の精神科を担当する医師によって、常勤専従医師配置加算を算定していない。</t>
    <rPh sb="1" eb="3">
      <t>ジョウキ</t>
    </rPh>
    <rPh sb="4" eb="7">
      <t>セイシンカ</t>
    </rPh>
    <rPh sb="8" eb="10">
      <t>タントウ</t>
    </rPh>
    <rPh sb="12" eb="14">
      <t>イシ</t>
    </rPh>
    <rPh sb="19" eb="21">
      <t>ジョウキン</t>
    </rPh>
    <rPh sb="21" eb="23">
      <t>センジュウ</t>
    </rPh>
    <rPh sb="23" eb="25">
      <t>イシ</t>
    </rPh>
    <rPh sb="25" eb="27">
      <t>ハイチ</t>
    </rPh>
    <rPh sb="27" eb="29">
      <t>カサン</t>
    </rPh>
    <rPh sb="30" eb="32">
      <t>サンテイ</t>
    </rPh>
    <phoneticPr fontId="27"/>
  </si>
  <si>
    <t>　認知症である入所者が全入所者の3分の1以上を占める指定地域密着型介護老人福祉施設において、精神科を担当する医師による定期的な療養指導が月に2回以上行われている。</t>
    <rPh sb="8" eb="9">
      <t>ショ</t>
    </rPh>
    <rPh sb="13" eb="14">
      <t>ショ</t>
    </rPh>
    <rPh sb="28" eb="30">
      <t>チイキ</t>
    </rPh>
    <rPh sb="30" eb="33">
      <t>ミッチャクガタ</t>
    </rPh>
    <phoneticPr fontId="27"/>
  </si>
  <si>
    <t>（９）　精神科医師定期的療養指導加算</t>
    <rPh sb="14" eb="16">
      <t>シドウ</t>
    </rPh>
    <rPh sb="16" eb="18">
      <t>カサン</t>
    </rPh>
    <phoneticPr fontId="27"/>
  </si>
  <si>
    <t>　常勤専従の医師を1名以上配置している。</t>
    <rPh sb="3" eb="5">
      <t>センジュウ</t>
    </rPh>
    <phoneticPr fontId="27"/>
  </si>
  <si>
    <t>（８）　常勤専従医師配置加算</t>
    <rPh sb="4" eb="6">
      <t>ジョウキン</t>
    </rPh>
    <rPh sb="6" eb="8">
      <t>センジュウ</t>
    </rPh>
    <rPh sb="8" eb="10">
      <t>イシ</t>
    </rPh>
    <rPh sb="10" eb="12">
      <t>ハイチ</t>
    </rPh>
    <rPh sb="12" eb="14">
      <t>カサン</t>
    </rPh>
    <phoneticPr fontId="27"/>
  </si>
  <si>
    <t>　認知章行動・心理症状緊急対応加算を算定していない。</t>
    <rPh sb="1" eb="3">
      <t>ニンチ</t>
    </rPh>
    <rPh sb="3" eb="4">
      <t>ショウ</t>
    </rPh>
    <rPh sb="4" eb="6">
      <t>コウドウ</t>
    </rPh>
    <rPh sb="7" eb="9">
      <t>シンリ</t>
    </rPh>
    <rPh sb="9" eb="11">
      <t>ショウジョウ</t>
    </rPh>
    <rPh sb="11" eb="13">
      <t>キンキュウ</t>
    </rPh>
    <rPh sb="13" eb="15">
      <t>タイオウ</t>
    </rPh>
    <rPh sb="15" eb="17">
      <t>カサン</t>
    </rPh>
    <rPh sb="18" eb="20">
      <t>サンテイ</t>
    </rPh>
    <phoneticPr fontId="27"/>
  </si>
  <si>
    <t>　受け入れた若年性認知症入所者ごとに個別の担当者を定めている。</t>
    <rPh sb="13" eb="14">
      <t>ショ</t>
    </rPh>
    <phoneticPr fontId="27"/>
  </si>
  <si>
    <t>　若年性認知症入所(利用)者に対してサービスを行っている。</t>
    <rPh sb="10" eb="12">
      <t>リヨウ</t>
    </rPh>
    <phoneticPr fontId="27"/>
  </si>
  <si>
    <t>（７）　若年性認知症入所（利用）者受入加算</t>
    <rPh sb="4" eb="7">
      <t>ジャクネンセイ</t>
    </rPh>
    <rPh sb="7" eb="9">
      <t>ニンチ</t>
    </rPh>
    <rPh sb="9" eb="10">
      <t>ショウ</t>
    </rPh>
    <rPh sb="10" eb="12">
      <t>ニュウショ</t>
    </rPh>
    <rPh sb="13" eb="15">
      <t>リヨウ</t>
    </rPh>
    <rPh sb="17" eb="19">
      <t>ウケイレ</t>
    </rPh>
    <rPh sb="19" eb="21">
      <t>カサン</t>
    </rPh>
    <phoneticPr fontId="27"/>
  </si>
  <si>
    <t>　評価対象者全員について、評価対象利用期間の初月（以下「評価対象利用開始月」という。）と、当該月の翌月から起算して６か月目（６か月目にサービスの利用がない場合については当該サービスの利用があった最終の月）においてＡＤＬを評価し、その評価に基づく値（以下この号において「ＡＤＬ値」という。）を測定し、測定した日が属する月ごとに厚生労働省に当該測定を提出している。</t>
    <phoneticPr fontId="27"/>
  </si>
  <si>
    <t>　評価対象者(当該施設等の評価対象利用期間が６か月を超える者）の総数が10人以上である。</t>
    <phoneticPr fontId="27"/>
  </si>
  <si>
    <t>問1</t>
    <phoneticPr fontId="27"/>
  </si>
  <si>
    <t>（６）ADL維持等加算（Ⅰ）（Ⅱ）</t>
    <rPh sb="6" eb="8">
      <t>イジ</t>
    </rPh>
    <rPh sb="8" eb="9">
      <t>トウ</t>
    </rPh>
    <rPh sb="9" eb="11">
      <t>カサン</t>
    </rPh>
    <phoneticPr fontId="27"/>
  </si>
  <si>
    <t>　個別機能訓練に係る記録（実施時間、訓練内容、担当者等）は利用者ごとに保管され、閲覧可能である。</t>
    <rPh sb="1" eb="3">
      <t>コベツ</t>
    </rPh>
    <rPh sb="3" eb="5">
      <t>キノウ</t>
    </rPh>
    <rPh sb="5" eb="7">
      <t>クンレン</t>
    </rPh>
    <rPh sb="8" eb="9">
      <t>カカ</t>
    </rPh>
    <rPh sb="10" eb="12">
      <t>キロク</t>
    </rPh>
    <rPh sb="13" eb="15">
      <t>ジッシ</t>
    </rPh>
    <rPh sb="15" eb="17">
      <t>ジカン</t>
    </rPh>
    <rPh sb="18" eb="20">
      <t>クンレン</t>
    </rPh>
    <rPh sb="20" eb="22">
      <t>ナイヨウ</t>
    </rPh>
    <rPh sb="23" eb="26">
      <t>タントウシャ</t>
    </rPh>
    <rPh sb="26" eb="27">
      <t>トウ</t>
    </rPh>
    <rPh sb="29" eb="32">
      <t>リヨウシャ</t>
    </rPh>
    <rPh sb="35" eb="37">
      <t>ホカン</t>
    </rPh>
    <phoneticPr fontId="27"/>
  </si>
  <si>
    <t>　開始時及びその3か月に1回以上利用者に対して個別機能訓練計画の内容を説明し記録している。</t>
    <rPh sb="1" eb="3">
      <t>カイシ</t>
    </rPh>
    <rPh sb="3" eb="4">
      <t>ジ</t>
    </rPh>
    <rPh sb="4" eb="5">
      <t>オヨ</t>
    </rPh>
    <rPh sb="10" eb="11">
      <t>ゲツ</t>
    </rPh>
    <rPh sb="13" eb="16">
      <t>カイイジョウ</t>
    </rPh>
    <rPh sb="16" eb="19">
      <t>リヨウシャ</t>
    </rPh>
    <rPh sb="20" eb="21">
      <t>タイ</t>
    </rPh>
    <rPh sb="23" eb="25">
      <t>コベツ</t>
    </rPh>
    <rPh sb="25" eb="27">
      <t>キノウ</t>
    </rPh>
    <rPh sb="27" eb="29">
      <t>クンレン</t>
    </rPh>
    <rPh sb="29" eb="31">
      <t>ケイカク</t>
    </rPh>
    <rPh sb="32" eb="34">
      <t>ナイヨウ</t>
    </rPh>
    <rPh sb="35" eb="37">
      <t>セツメイ</t>
    </rPh>
    <phoneticPr fontId="27"/>
  </si>
  <si>
    <t>　機能訓練指導員、看護職員、介護職員、生活相談員その他の職種の者が共同して、入居者ごとにその目標、実施方法等を内容とする個別機能訓練計画を作成し、当該計画に基づき行った個別機能訓練の効果、実施方法等について評価等を行っている。</t>
    <rPh sb="46" eb="48">
      <t>モクヒョウ</t>
    </rPh>
    <rPh sb="49" eb="51">
      <t>ジッシ</t>
    </rPh>
    <rPh sb="51" eb="54">
      <t>ホウホウトウ</t>
    </rPh>
    <rPh sb="55" eb="57">
      <t>ナイヨウ</t>
    </rPh>
    <rPh sb="60" eb="62">
      <t>コベツ</t>
    </rPh>
    <rPh sb="81" eb="82">
      <t>オコナ</t>
    </rPh>
    <rPh sb="84" eb="86">
      <t>コベツ</t>
    </rPh>
    <rPh sb="86" eb="88">
      <t>キノウ</t>
    </rPh>
    <rPh sb="88" eb="90">
      <t>クンレン</t>
    </rPh>
    <rPh sb="91" eb="93">
      <t>コウカ</t>
    </rPh>
    <rPh sb="94" eb="96">
      <t>ジッシ</t>
    </rPh>
    <rPh sb="96" eb="99">
      <t>ホウホウトウ</t>
    </rPh>
    <rPh sb="103" eb="106">
      <t>ヒョウカトウ</t>
    </rPh>
    <phoneticPr fontId="27"/>
  </si>
  <si>
    <t>　常勤専従の機能訓練指導員の職務に従事する理学療法士、作業療法士、言語聴覚士、看護職員、柔道整復師又はあん摩マッサージ指圧師を1名以上配置している。</t>
    <rPh sb="1" eb="3">
      <t>ジョウキン</t>
    </rPh>
    <rPh sb="3" eb="5">
      <t>センジュウ</t>
    </rPh>
    <phoneticPr fontId="27"/>
  </si>
  <si>
    <t>（５）　個別機能訓練加算</t>
    <rPh sb="4" eb="6">
      <t>コベツ</t>
    </rPh>
    <rPh sb="6" eb="8">
      <t>キノウ</t>
    </rPh>
    <rPh sb="8" eb="10">
      <t>クンレン</t>
    </rPh>
    <rPh sb="10" eb="12">
      <t>カサン</t>
    </rPh>
    <phoneticPr fontId="27"/>
  </si>
  <si>
    <t>　理学療法士等は３か月に１回以上指定地域密着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10" eb="11">
      <t>ツキ</t>
    </rPh>
    <rPh sb="13" eb="14">
      <t>カイ</t>
    </rPh>
    <rPh sb="14" eb="16">
      <t>イジョウ</t>
    </rPh>
    <rPh sb="16" eb="18">
      <t>シテイ</t>
    </rPh>
    <rPh sb="18" eb="30">
      <t>チイキミッチャクガタツウショカイゴジギョウショ</t>
    </rPh>
    <rPh sb="31" eb="33">
      <t>ホウモン</t>
    </rPh>
    <rPh sb="35" eb="42">
      <t>キノウクンレンシドウイン</t>
    </rPh>
    <phoneticPr fontId="27"/>
  </si>
  <si>
    <t>　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1" eb="3">
      <t>キノウ</t>
    </rPh>
    <rPh sb="3" eb="5">
      <t>クンレン</t>
    </rPh>
    <rPh sb="5" eb="8">
      <t>シドウイン</t>
    </rPh>
    <rPh sb="8" eb="9">
      <t>トウ</t>
    </rPh>
    <rPh sb="11" eb="13">
      <t>カクツキ</t>
    </rPh>
    <rPh sb="17" eb="19">
      <t>ヒョウカ</t>
    </rPh>
    <rPh sb="19" eb="21">
      <t>ナイヨウ</t>
    </rPh>
    <rPh sb="22" eb="24">
      <t>モクヒョウ</t>
    </rPh>
    <rPh sb="25" eb="27">
      <t>タッセイ</t>
    </rPh>
    <rPh sb="27" eb="29">
      <t>ドア</t>
    </rPh>
    <rPh sb="35" eb="38">
      <t>リヨウシャ</t>
    </rPh>
    <rPh sb="38" eb="39">
      <t>マタ</t>
    </rPh>
    <rPh sb="42" eb="44">
      <t>カゾク</t>
    </rPh>
    <rPh sb="44" eb="45">
      <t>オヨ</t>
    </rPh>
    <rPh sb="46" eb="48">
      <t>リガク</t>
    </rPh>
    <rPh sb="48" eb="51">
      <t>リョウホウシ</t>
    </rPh>
    <rPh sb="51" eb="52">
      <t>トウ</t>
    </rPh>
    <rPh sb="53" eb="55">
      <t>ホウコク</t>
    </rPh>
    <rPh sb="56" eb="58">
      <t>ソウダン</t>
    </rPh>
    <rPh sb="60" eb="65">
      <t>リガクリョウホウシ</t>
    </rPh>
    <rPh sb="65" eb="66">
      <t>トウ</t>
    </rPh>
    <rPh sb="68" eb="70">
      <t>ヒツヨウ</t>
    </rPh>
    <rPh sb="71" eb="73">
      <t>ジョゲン</t>
    </rPh>
    <rPh sb="74" eb="75">
      <t>エ</t>
    </rPh>
    <rPh sb="76" eb="77">
      <t>ウエ</t>
    </rPh>
    <rPh sb="79" eb="81">
      <t>ヒツヨウ</t>
    </rPh>
    <rPh sb="82" eb="83">
      <t>オウ</t>
    </rPh>
    <rPh sb="85" eb="87">
      <t>トウガイ</t>
    </rPh>
    <rPh sb="87" eb="90">
      <t>リヨウシャ</t>
    </rPh>
    <rPh sb="90" eb="91">
      <t>マタ</t>
    </rPh>
    <rPh sb="94" eb="96">
      <t>カゾク</t>
    </rPh>
    <rPh sb="97" eb="99">
      <t>イコウ</t>
    </rPh>
    <rPh sb="100" eb="102">
      <t>カクニン</t>
    </rPh>
    <rPh sb="103" eb="104">
      <t>ウエ</t>
    </rPh>
    <rPh sb="105" eb="110">
      <t>トウガイリヨウシャ</t>
    </rPh>
    <rPh sb="120" eb="122">
      <t>カイゼン</t>
    </rPh>
    <rPh sb="122" eb="124">
      <t>ジョウキョウ</t>
    </rPh>
    <rPh sb="125" eb="126">
      <t>フ</t>
    </rPh>
    <rPh sb="129" eb="131">
      <t>モクヒョウ</t>
    </rPh>
    <rPh sb="132" eb="134">
      <t>ミナオ</t>
    </rPh>
    <rPh sb="136" eb="138">
      <t>クンレン</t>
    </rPh>
    <rPh sb="138" eb="140">
      <t>ナイヨウ</t>
    </rPh>
    <rPh sb="141" eb="143">
      <t>ヘンコウ</t>
    </rPh>
    <rPh sb="145" eb="147">
      <t>テキセツ</t>
    </rPh>
    <rPh sb="148" eb="150">
      <t>タイオウ</t>
    </rPh>
    <rPh sb="151" eb="152">
      <t>オコナ</t>
    </rPh>
    <phoneticPr fontId="2"/>
  </si>
  <si>
    <t>　指定訪問リハビリテーション事業所、指定通所リハビリテーション事業所又はリハビリテーションを実施している医療提供施設の理学療法士等が、当該指定地域密着型通所介護事業所を訪問し、当該事業所の機能訓練指導員等と共同して、利用者の身体の状況等の評価及び個別機能訓練計画の作成を行っている。</t>
    <rPh sb="1" eb="3">
      <t>シテイ</t>
    </rPh>
    <rPh sb="3" eb="5">
      <t>ホウモン</t>
    </rPh>
    <rPh sb="14" eb="17">
      <t>ジギョウショ</t>
    </rPh>
    <rPh sb="18" eb="20">
      <t>シテイ</t>
    </rPh>
    <rPh sb="20" eb="22">
      <t>ツウショ</t>
    </rPh>
    <rPh sb="31" eb="34">
      <t>ジギョウショ</t>
    </rPh>
    <rPh sb="34" eb="35">
      <t>マタ</t>
    </rPh>
    <rPh sb="46" eb="48">
      <t>ジッシ</t>
    </rPh>
    <rPh sb="52" eb="58">
      <t>イリョウテイキョウシセツ</t>
    </rPh>
    <rPh sb="59" eb="65">
      <t>リガクリョウホウシトウ</t>
    </rPh>
    <rPh sb="67" eb="69">
      <t>トウガイ</t>
    </rPh>
    <rPh sb="69" eb="71">
      <t>シテイ</t>
    </rPh>
    <rPh sb="71" eb="83">
      <t>チイキミッチャクガタツウショカイゴジギョウショ</t>
    </rPh>
    <rPh sb="84" eb="86">
      <t>ホウモン</t>
    </rPh>
    <rPh sb="88" eb="90">
      <t>トウガイ</t>
    </rPh>
    <rPh sb="90" eb="93">
      <t>ジギョウショ</t>
    </rPh>
    <rPh sb="94" eb="96">
      <t>キノウ</t>
    </rPh>
    <rPh sb="96" eb="98">
      <t>クンレン</t>
    </rPh>
    <rPh sb="98" eb="101">
      <t>シドウイン</t>
    </rPh>
    <rPh sb="101" eb="102">
      <t>トウ</t>
    </rPh>
    <rPh sb="103" eb="105">
      <t>キョウドウ</t>
    </rPh>
    <rPh sb="108" eb="111">
      <t>リヨウシャ</t>
    </rPh>
    <rPh sb="112" eb="114">
      <t>シンタイ</t>
    </rPh>
    <rPh sb="115" eb="118">
      <t>ジョウキョウトウ</t>
    </rPh>
    <rPh sb="119" eb="121">
      <t>ヒョウカ</t>
    </rPh>
    <rPh sb="121" eb="122">
      <t>オヨ</t>
    </rPh>
    <rPh sb="123" eb="125">
      <t>コベツ</t>
    </rPh>
    <rPh sb="125" eb="127">
      <t>キノウ</t>
    </rPh>
    <rPh sb="127" eb="129">
      <t>クンレン</t>
    </rPh>
    <rPh sb="129" eb="131">
      <t>ケイカク</t>
    </rPh>
    <rPh sb="132" eb="134">
      <t>サクセイ</t>
    </rPh>
    <rPh sb="135" eb="136">
      <t>オコナ</t>
    </rPh>
    <phoneticPr fontId="2"/>
  </si>
  <si>
    <t>②生活機能向上連携加算（Ⅱ）</t>
    <rPh sb="1" eb="3">
      <t>セイカツ</t>
    </rPh>
    <rPh sb="3" eb="5">
      <t>キノウ</t>
    </rPh>
    <rPh sb="5" eb="7">
      <t>コウジョウ</t>
    </rPh>
    <rPh sb="7" eb="9">
      <t>レンケイ</t>
    </rPh>
    <rPh sb="9" eb="11">
      <t>カサン</t>
    </rPh>
    <phoneticPr fontId="27"/>
  </si>
  <si>
    <t>　機能訓練に関する記録（実施時間、訓練内容、担当者等）は、利用者ごとに保管され、常に当該事業所の機能訓練指導員等により閲覧が可能である。</t>
  </si>
  <si>
    <t>　問１の評価に基づき、個別機能訓練計画の作成の進捗状況等を３か月に１回以上評価し、利用者又はその家族に対し、機能訓練の内容と個別機能訓練の進捗状況等を説明し、必要に応じて訓練の見直し等を行っている。</t>
    <rPh sb="1" eb="2">
      <t>トイ</t>
    </rPh>
    <rPh sb="4" eb="6">
      <t>ヒョウカ</t>
    </rPh>
    <rPh sb="7" eb="8">
      <t>モト</t>
    </rPh>
    <rPh sb="11" eb="13">
      <t>コベツ</t>
    </rPh>
    <rPh sb="13" eb="15">
      <t>キノウ</t>
    </rPh>
    <rPh sb="15" eb="17">
      <t>クンレン</t>
    </rPh>
    <rPh sb="17" eb="19">
      <t>ケイカク</t>
    </rPh>
    <rPh sb="20" eb="22">
      <t>サクセイ</t>
    </rPh>
    <rPh sb="23" eb="25">
      <t>シンチョク</t>
    </rPh>
    <rPh sb="25" eb="27">
      <t>ジョウキョウ</t>
    </rPh>
    <rPh sb="27" eb="28">
      <t>トウ</t>
    </rPh>
    <rPh sb="31" eb="32">
      <t>ツキ</t>
    </rPh>
    <rPh sb="34" eb="35">
      <t>カイ</t>
    </rPh>
    <rPh sb="35" eb="37">
      <t>イジョウ</t>
    </rPh>
    <rPh sb="37" eb="39">
      <t>ヒョウカ</t>
    </rPh>
    <rPh sb="41" eb="44">
      <t>リヨウシャ</t>
    </rPh>
    <rPh sb="44" eb="45">
      <t>マタ</t>
    </rPh>
    <rPh sb="48" eb="50">
      <t>カゾク</t>
    </rPh>
    <rPh sb="51" eb="52">
      <t>タイ</t>
    </rPh>
    <rPh sb="54" eb="56">
      <t>キノウ</t>
    </rPh>
    <rPh sb="56" eb="58">
      <t>クンレン</t>
    </rPh>
    <rPh sb="59" eb="61">
      <t>ナイヨウ</t>
    </rPh>
    <rPh sb="62" eb="64">
      <t>コベツ</t>
    </rPh>
    <rPh sb="64" eb="66">
      <t>キノウ</t>
    </rPh>
    <rPh sb="66" eb="68">
      <t>クンレン</t>
    </rPh>
    <rPh sb="69" eb="71">
      <t>シンチョク</t>
    </rPh>
    <rPh sb="71" eb="73">
      <t>ジョウキョウ</t>
    </rPh>
    <rPh sb="73" eb="74">
      <t>トウ</t>
    </rPh>
    <rPh sb="75" eb="77">
      <t>セツメイ</t>
    </rPh>
    <rPh sb="79" eb="81">
      <t>ヒツヨウ</t>
    </rPh>
    <rPh sb="82" eb="83">
      <t>オウ</t>
    </rPh>
    <rPh sb="85" eb="87">
      <t>クンレン</t>
    </rPh>
    <rPh sb="88" eb="90">
      <t>ミナオ</t>
    </rPh>
    <rPh sb="91" eb="92">
      <t>トウ</t>
    </rPh>
    <rPh sb="93" eb="94">
      <t>オコナ</t>
    </rPh>
    <phoneticPr fontId="2"/>
  </si>
  <si>
    <t>　問１の個別機能訓練計画には、利用者ごとにその目標、実施時間、実施方法等の内容を記載しており、目標については、利用者又はその家族の意向及び当該利用者を担当する介護支援専門員の意見も踏まえ策定することとし、当該利用者の意欲の向上につながるよう、段階的な目標を設定するなど可能な限り具体的かつ分かりやすい目標としている。</t>
    <rPh sb="1" eb="2">
      <t>トイ</t>
    </rPh>
    <phoneticPr fontId="27"/>
  </si>
  <si>
    <t>　問１の個別機能訓練計画の作成にあたっては、指定訪問リハビリテーション事業所、指定通所リハビリテーション事業所又はリハビリテーションを実施している医療提供施設の理学療法士等は、当該利用者のADL（寝返り、起き上がり、移乗、歩行、着衣、入浴、排せつ等）及びIADL(調理、掃除、買物、金銭管理、服薬状況等）に関する状況について、指定訪問リハビリテーション事業所、指定通所リハビリテーション事業所又はリハビリテーションを実施している医療提供施設の場において把握し、又は、指定地域密着型通所介護事業所の機能訓練指導員と連携してICTを活用した動画やテレビ電話を用いて把握した上で、当該指定地域密着型通所介護事業所の機能訓練指導員等に助言を行っている。なお、ICTを活用した動画やテレビ電話を用いる場合においては、理学療法士等がADL及びIADLに関する利用者の状況について適切に把握することができるよう、理学療法士等と機能訓練指導員等で事前に方法等調整している。</t>
    <rPh sb="1" eb="2">
      <t>トイ</t>
    </rPh>
    <rPh sb="4" eb="10">
      <t>コベツキノウクンレン</t>
    </rPh>
    <rPh sb="10" eb="12">
      <t>ケイカク</t>
    </rPh>
    <rPh sb="13" eb="15">
      <t>サクセイ</t>
    </rPh>
    <rPh sb="22" eb="24">
      <t>シテイ</t>
    </rPh>
    <rPh sb="24" eb="26">
      <t>ホウモン</t>
    </rPh>
    <rPh sb="35" eb="38">
      <t>ジギョウショ</t>
    </rPh>
    <rPh sb="39" eb="41">
      <t>シテイ</t>
    </rPh>
    <rPh sb="41" eb="43">
      <t>ツウショ</t>
    </rPh>
    <rPh sb="52" eb="55">
      <t>ジギョウショ</t>
    </rPh>
    <rPh sb="55" eb="56">
      <t>マタ</t>
    </rPh>
    <rPh sb="67" eb="69">
      <t>ジッシ</t>
    </rPh>
    <rPh sb="73" eb="75">
      <t>イリョウ</t>
    </rPh>
    <rPh sb="75" eb="77">
      <t>テイキョウ</t>
    </rPh>
    <rPh sb="77" eb="79">
      <t>シセツ</t>
    </rPh>
    <rPh sb="80" eb="82">
      <t>リガク</t>
    </rPh>
    <rPh sb="82" eb="85">
      <t>リョウホウシ</t>
    </rPh>
    <rPh sb="85" eb="86">
      <t>トウ</t>
    </rPh>
    <rPh sb="88" eb="90">
      <t>トウガイ</t>
    </rPh>
    <rPh sb="90" eb="93">
      <t>リヨウシャ</t>
    </rPh>
    <rPh sb="98" eb="100">
      <t>ネガエ</t>
    </rPh>
    <rPh sb="102" eb="103">
      <t>オ</t>
    </rPh>
    <rPh sb="104" eb="105">
      <t>ア</t>
    </rPh>
    <rPh sb="329" eb="331">
      <t>カツヨウ</t>
    </rPh>
    <rPh sb="333" eb="335">
      <t>ドウガ</t>
    </rPh>
    <rPh sb="339" eb="341">
      <t>デンワ</t>
    </rPh>
    <rPh sb="342" eb="343">
      <t>モチ</t>
    </rPh>
    <rPh sb="345" eb="347">
      <t>バアイ</t>
    </rPh>
    <rPh sb="353" eb="355">
      <t>リガク</t>
    </rPh>
    <rPh sb="355" eb="358">
      <t>リョウホウシ</t>
    </rPh>
    <rPh sb="358" eb="359">
      <t>トウ</t>
    </rPh>
    <rPh sb="363" eb="364">
      <t>オヨ</t>
    </rPh>
    <rPh sb="370" eb="371">
      <t>カン</t>
    </rPh>
    <rPh sb="373" eb="376">
      <t>リヨウシャ</t>
    </rPh>
    <rPh sb="377" eb="379">
      <t>ジョウキョウ</t>
    </rPh>
    <rPh sb="383" eb="385">
      <t>テキセツ</t>
    </rPh>
    <rPh sb="386" eb="388">
      <t>ハアク</t>
    </rPh>
    <rPh sb="399" eb="401">
      <t>リガク</t>
    </rPh>
    <rPh sb="401" eb="404">
      <t>リョウホウシ</t>
    </rPh>
    <rPh sb="404" eb="405">
      <t>トウ</t>
    </rPh>
    <rPh sb="406" eb="408">
      <t>キノウ</t>
    </rPh>
    <rPh sb="408" eb="410">
      <t>クンレン</t>
    </rPh>
    <rPh sb="410" eb="412">
      <t>シドウ</t>
    </rPh>
    <rPh sb="412" eb="413">
      <t>イン</t>
    </rPh>
    <phoneticPr fontId="2"/>
  </si>
  <si>
    <t>　個別機能訓練に基づき、利用者の身体機能又は生活機能の向上を目的とする機能訓練の項目を準備し、機能訓練指導員等が利用者の心身の状況に応じた機能訓練を適切に提供している。</t>
    <rPh sb="1" eb="3">
      <t>コベツ</t>
    </rPh>
    <rPh sb="3" eb="5">
      <t>キノウ</t>
    </rPh>
    <rPh sb="5" eb="7">
      <t>クンレン</t>
    </rPh>
    <rPh sb="8" eb="9">
      <t>モト</t>
    </rPh>
    <rPh sb="12" eb="15">
      <t>リヨウシャ</t>
    </rPh>
    <rPh sb="16" eb="18">
      <t>シンタイ</t>
    </rPh>
    <rPh sb="18" eb="20">
      <t>キノウ</t>
    </rPh>
    <rPh sb="20" eb="21">
      <t>マタ</t>
    </rPh>
    <rPh sb="22" eb="24">
      <t>セイカツ</t>
    </rPh>
    <rPh sb="24" eb="26">
      <t>キノウ</t>
    </rPh>
    <rPh sb="27" eb="29">
      <t>コウジョウ</t>
    </rPh>
    <rPh sb="30" eb="32">
      <t>モクテキ</t>
    </rPh>
    <rPh sb="35" eb="37">
      <t>キノウ</t>
    </rPh>
    <rPh sb="37" eb="39">
      <t>クンレン</t>
    </rPh>
    <rPh sb="40" eb="42">
      <t>コウモク</t>
    </rPh>
    <rPh sb="43" eb="45">
      <t>ジュンビ</t>
    </rPh>
    <rPh sb="47" eb="49">
      <t>キノウ</t>
    </rPh>
    <rPh sb="49" eb="51">
      <t>クンレン</t>
    </rPh>
    <rPh sb="51" eb="53">
      <t>シドウ</t>
    </rPh>
    <rPh sb="53" eb="54">
      <t>イン</t>
    </rPh>
    <rPh sb="54" eb="55">
      <t>トウ</t>
    </rPh>
    <rPh sb="56" eb="59">
      <t>リヨウシャ</t>
    </rPh>
    <rPh sb="60" eb="62">
      <t>シンシン</t>
    </rPh>
    <rPh sb="63" eb="65">
      <t>ジョウキョウ</t>
    </rPh>
    <rPh sb="66" eb="67">
      <t>オウ</t>
    </rPh>
    <rPh sb="69" eb="71">
      <t>キノウ</t>
    </rPh>
    <rPh sb="71" eb="73">
      <t>クンレン</t>
    </rPh>
    <rPh sb="74" eb="76">
      <t>テキセツ</t>
    </rPh>
    <rPh sb="77" eb="79">
      <t>テイキョウ</t>
    </rPh>
    <phoneticPr fontId="2"/>
  </si>
  <si>
    <t>　指定訪問リハビリテーション事業所、指定通所リハビリテーション事業所又はリハビリテーションを実施している医療提供施設（病院にあっては、許可病床数が２００床未満のもの又は当該病院を中心とした半径４キロメートル以内に診療所が存在しないものに限る。以下同じ。）の理学療法士、作業療法士、言語聴覚士又は医師（以下「理学療法士等」という。）の助言に基づき、当該指定通所介護事業所の機能訓練指導員、看護職員、介護職員、生活相談員その他の職種の者（以下「機能訓練指導員等」という。）が共同してアセスメント、利用者の身体状況等の評価及び個別機能訓練計画の作成を行っている。</t>
    <rPh sb="1" eb="3">
      <t>シテイ</t>
    </rPh>
    <rPh sb="3" eb="5">
      <t>ホウモン</t>
    </rPh>
    <rPh sb="14" eb="17">
      <t>ジギョウショ</t>
    </rPh>
    <rPh sb="18" eb="20">
      <t>シテイ</t>
    </rPh>
    <rPh sb="20" eb="22">
      <t>ツウショ</t>
    </rPh>
    <rPh sb="31" eb="34">
      <t>ジギョウショ</t>
    </rPh>
    <rPh sb="34" eb="35">
      <t>マタ</t>
    </rPh>
    <rPh sb="46" eb="48">
      <t>ジッシ</t>
    </rPh>
    <rPh sb="52" eb="54">
      <t>イリョウ</t>
    </rPh>
    <rPh sb="54" eb="56">
      <t>テイキョウ</t>
    </rPh>
    <rPh sb="56" eb="58">
      <t>シセツ</t>
    </rPh>
    <rPh sb="59" eb="61">
      <t>ビョウイン</t>
    </rPh>
    <rPh sb="67" eb="69">
      <t>キョカ</t>
    </rPh>
    <rPh sb="69" eb="72">
      <t>ビョウショウスウ</t>
    </rPh>
    <phoneticPr fontId="2"/>
  </si>
  <si>
    <t>①生活機能向上連携加算（Ⅰ）</t>
    <rPh sb="1" eb="3">
      <t>セイカツ</t>
    </rPh>
    <rPh sb="3" eb="5">
      <t>キノウ</t>
    </rPh>
    <rPh sb="5" eb="7">
      <t>コウジョウ</t>
    </rPh>
    <rPh sb="7" eb="9">
      <t>レンケイ</t>
    </rPh>
    <rPh sb="9" eb="11">
      <t>カサン</t>
    </rPh>
    <phoneticPr fontId="27"/>
  </si>
  <si>
    <t>（４）　生活機能向上連携加算</t>
    <rPh sb="4" eb="6">
      <t>セイカツ</t>
    </rPh>
    <rPh sb="6" eb="8">
      <t>キノウ</t>
    </rPh>
    <rPh sb="8" eb="10">
      <t>コウジョウ</t>
    </rPh>
    <rPh sb="10" eb="12">
      <t>レンケイ</t>
    </rPh>
    <rPh sb="12" eb="14">
      <t>カサン</t>
    </rPh>
    <phoneticPr fontId="27"/>
  </si>
  <si>
    <t>　夜勤時間帯を通じ看護職員又は①社会福祉士及び介護福祉法施行規則第１条各号のいずれかの行為の実地研修を修了した介護福祉士、②特定登録証の交付を受けた特定登録者、③新特定登録証の交付を受けている新特定登録者、④認定特定行為業務従事者のいずれかを1人以上配置し、①②③の場合は喀痰吸引等業務の登録を、④の場合は特定行為業務の登録を受けている。</t>
    <rPh sb="1" eb="3">
      <t>ヤキン</t>
    </rPh>
    <rPh sb="3" eb="5">
      <t>ジカン</t>
    </rPh>
    <rPh sb="5" eb="6">
      <t>タイ</t>
    </rPh>
    <rPh sb="7" eb="8">
      <t>ツウ</t>
    </rPh>
    <rPh sb="9" eb="13">
      <t>カンゴショクイン</t>
    </rPh>
    <rPh sb="13" eb="14">
      <t>マタ</t>
    </rPh>
    <rPh sb="16" eb="18">
      <t>シャカイ</t>
    </rPh>
    <rPh sb="18" eb="20">
      <t>フクシ</t>
    </rPh>
    <rPh sb="20" eb="21">
      <t>シ</t>
    </rPh>
    <rPh sb="21" eb="22">
      <t>オヨ</t>
    </rPh>
    <rPh sb="23" eb="25">
      <t>カイゴ</t>
    </rPh>
    <rPh sb="25" eb="27">
      <t>フクシ</t>
    </rPh>
    <rPh sb="27" eb="28">
      <t>ホウ</t>
    </rPh>
    <rPh sb="28" eb="30">
      <t>シコウ</t>
    </rPh>
    <rPh sb="30" eb="32">
      <t>キソク</t>
    </rPh>
    <rPh sb="32" eb="33">
      <t>ダイ</t>
    </rPh>
    <rPh sb="34" eb="35">
      <t>ジョウ</t>
    </rPh>
    <rPh sb="35" eb="37">
      <t>カクゴウ</t>
    </rPh>
    <rPh sb="43" eb="45">
      <t>コウイ</t>
    </rPh>
    <rPh sb="46" eb="48">
      <t>ジッチ</t>
    </rPh>
    <rPh sb="48" eb="50">
      <t>ケンシュウ</t>
    </rPh>
    <rPh sb="51" eb="53">
      <t>シュウリョウ</t>
    </rPh>
    <rPh sb="55" eb="57">
      <t>カイゴ</t>
    </rPh>
    <rPh sb="57" eb="60">
      <t>フクシシ</t>
    </rPh>
    <rPh sb="62" eb="64">
      <t>トクテイ</t>
    </rPh>
    <rPh sb="64" eb="66">
      <t>トウロク</t>
    </rPh>
    <rPh sb="66" eb="67">
      <t>ショウ</t>
    </rPh>
    <rPh sb="68" eb="70">
      <t>コウフ</t>
    </rPh>
    <rPh sb="71" eb="72">
      <t>ウ</t>
    </rPh>
    <rPh sb="74" eb="76">
      <t>トクテイ</t>
    </rPh>
    <rPh sb="76" eb="78">
      <t>トウロク</t>
    </rPh>
    <rPh sb="78" eb="79">
      <t>シャ</t>
    </rPh>
    <rPh sb="81" eb="82">
      <t>シン</t>
    </rPh>
    <rPh sb="82" eb="84">
      <t>トクテイ</t>
    </rPh>
    <rPh sb="84" eb="87">
      <t>トウロクショウ</t>
    </rPh>
    <rPh sb="88" eb="90">
      <t>コウフ</t>
    </rPh>
    <rPh sb="91" eb="92">
      <t>ウ</t>
    </rPh>
    <rPh sb="96" eb="97">
      <t>シン</t>
    </rPh>
    <rPh sb="97" eb="99">
      <t>トクテイ</t>
    </rPh>
    <rPh sb="99" eb="101">
      <t>トウロク</t>
    </rPh>
    <rPh sb="101" eb="102">
      <t>シャ</t>
    </rPh>
    <rPh sb="104" eb="106">
      <t>ニンテイ</t>
    </rPh>
    <rPh sb="106" eb="108">
      <t>トクテイ</t>
    </rPh>
    <rPh sb="108" eb="110">
      <t>コウイ</t>
    </rPh>
    <rPh sb="110" eb="112">
      <t>ギョウム</t>
    </rPh>
    <rPh sb="112" eb="115">
      <t>ジュウジシャ</t>
    </rPh>
    <rPh sb="122" eb="123">
      <t>ヒト</t>
    </rPh>
    <rPh sb="123" eb="125">
      <t>イジョウ</t>
    </rPh>
    <rPh sb="125" eb="127">
      <t>ハイチ</t>
    </rPh>
    <rPh sb="133" eb="135">
      <t>バアイ</t>
    </rPh>
    <rPh sb="136" eb="138">
      <t>カクタン</t>
    </rPh>
    <rPh sb="138" eb="140">
      <t>キュウイン</t>
    </rPh>
    <phoneticPr fontId="27"/>
  </si>
  <si>
    <t>　経過的ユニット型地域密着型介護老人福祉施設入所者生活介護費を算定している。</t>
    <rPh sb="27" eb="29">
      <t>カイゴ</t>
    </rPh>
    <phoneticPr fontId="27"/>
  </si>
  <si>
    <t>⑧夜勤職員配置加算（Ⅳ）ロ</t>
    <phoneticPr fontId="27"/>
  </si>
  <si>
    <t>　ユニット型地域密着型介護老人福祉施設入所者生活介護費を算定している。</t>
    <rPh sb="24" eb="26">
      <t>カイゴ</t>
    </rPh>
    <phoneticPr fontId="27"/>
  </si>
  <si>
    <t>⑦夜勤職員配置加算（Ⅳ）イ</t>
    <phoneticPr fontId="27"/>
  </si>
  <si>
    <t>　地域密着型介護老人福祉施設入居者生活介護費を算定している</t>
    <rPh sb="1" eb="6">
      <t>チイキミッチャクガタ</t>
    </rPh>
    <rPh sb="6" eb="8">
      <t>カイゴ</t>
    </rPh>
    <rPh sb="8" eb="10">
      <t>ロウジン</t>
    </rPh>
    <rPh sb="10" eb="12">
      <t>フクシ</t>
    </rPh>
    <rPh sb="12" eb="14">
      <t>シセツ</t>
    </rPh>
    <rPh sb="14" eb="17">
      <t>ニュウキョシャ</t>
    </rPh>
    <rPh sb="17" eb="19">
      <t>セイカツ</t>
    </rPh>
    <rPh sb="19" eb="21">
      <t>カイゴ</t>
    </rPh>
    <rPh sb="21" eb="22">
      <t>ヒ</t>
    </rPh>
    <rPh sb="23" eb="25">
      <t>サンテイ</t>
    </rPh>
    <phoneticPr fontId="27"/>
  </si>
  <si>
    <t>⑥夜勤職員配置加算（Ⅲ）イ</t>
    <phoneticPr fontId="27"/>
  </si>
  <si>
    <t>　経過的ユニット型地域密着型介護老人福祉施設入所者生活介護費を算定している。</t>
    <rPh sb="1" eb="4">
      <t>ケイカテキ</t>
    </rPh>
    <rPh sb="8" eb="9">
      <t>ガタ</t>
    </rPh>
    <rPh sb="9" eb="11">
      <t>チイキ</t>
    </rPh>
    <rPh sb="11" eb="14">
      <t>ミッチャクガタ</t>
    </rPh>
    <rPh sb="14" eb="16">
      <t>カイゴ</t>
    </rPh>
    <rPh sb="16" eb="18">
      <t>ロウジン</t>
    </rPh>
    <rPh sb="18" eb="20">
      <t>フクシ</t>
    </rPh>
    <rPh sb="20" eb="22">
      <t>シセツ</t>
    </rPh>
    <rPh sb="22" eb="25">
      <t>ニュウショシャ</t>
    </rPh>
    <rPh sb="25" eb="27">
      <t>セイカツ</t>
    </rPh>
    <rPh sb="27" eb="29">
      <t>カイゴ</t>
    </rPh>
    <rPh sb="29" eb="30">
      <t>ヒ</t>
    </rPh>
    <rPh sb="31" eb="33">
      <t>サンテイ</t>
    </rPh>
    <phoneticPr fontId="27"/>
  </si>
  <si>
    <t>⑤夜勤職員配置加算（Ⅱ）ロ</t>
    <phoneticPr fontId="27"/>
  </si>
  <si>
    <t>　ユニット型地域密着型介護老人福祉施設入所者生活介護費を算定している。</t>
    <rPh sb="5" eb="6">
      <t>ガタ</t>
    </rPh>
    <rPh sb="6" eb="8">
      <t>チイキ</t>
    </rPh>
    <rPh sb="8" eb="11">
      <t>ミッチャクガタ</t>
    </rPh>
    <rPh sb="11" eb="13">
      <t>カイゴ</t>
    </rPh>
    <rPh sb="13" eb="15">
      <t>ロウジン</t>
    </rPh>
    <rPh sb="15" eb="17">
      <t>フクシ</t>
    </rPh>
    <rPh sb="17" eb="19">
      <t>シセツ</t>
    </rPh>
    <rPh sb="19" eb="22">
      <t>ニュウショシャ</t>
    </rPh>
    <rPh sb="22" eb="24">
      <t>セイカツ</t>
    </rPh>
    <rPh sb="24" eb="26">
      <t>カイゴ</t>
    </rPh>
    <rPh sb="26" eb="27">
      <t>ヒ</t>
    </rPh>
    <rPh sb="28" eb="30">
      <t>サンテイ</t>
    </rPh>
    <phoneticPr fontId="27"/>
  </si>
  <si>
    <t>④夜勤職員配置加算（Ⅱ）イ</t>
    <phoneticPr fontId="27"/>
  </si>
  <si>
    <t>　経過的地域密着型介護老人福祉施設入所者生活介護費を算定している。</t>
    <rPh sb="1" eb="4">
      <t>ケイカテキ</t>
    </rPh>
    <rPh sb="4" eb="6">
      <t>チイキ</t>
    </rPh>
    <rPh sb="6" eb="9">
      <t>ミッチャクガタ</t>
    </rPh>
    <rPh sb="9" eb="11">
      <t>カイゴ</t>
    </rPh>
    <rPh sb="11" eb="13">
      <t>ロウジン</t>
    </rPh>
    <rPh sb="13" eb="15">
      <t>フクシ</t>
    </rPh>
    <rPh sb="15" eb="17">
      <t>シセツ</t>
    </rPh>
    <rPh sb="17" eb="20">
      <t>ニュウショシャ</t>
    </rPh>
    <rPh sb="20" eb="22">
      <t>セイカツ</t>
    </rPh>
    <rPh sb="22" eb="24">
      <t>カイゴ</t>
    </rPh>
    <rPh sb="24" eb="25">
      <t>ヒ</t>
    </rPh>
    <rPh sb="26" eb="28">
      <t>サンテイ</t>
    </rPh>
    <phoneticPr fontId="27"/>
  </si>
  <si>
    <t>③夜勤職員配置加算（Ⅰ）ロ</t>
    <rPh sb="1" eb="3">
      <t>ヤキン</t>
    </rPh>
    <phoneticPr fontId="27"/>
  </si>
  <si>
    <t>　地域密着型介護老人福祉施設入居者生活介護費算定している</t>
    <rPh sb="1" eb="6">
      <t>チイキミッチャクガタ</t>
    </rPh>
    <rPh sb="6" eb="8">
      <t>カイゴ</t>
    </rPh>
    <rPh sb="8" eb="10">
      <t>ロウジン</t>
    </rPh>
    <rPh sb="10" eb="12">
      <t>フクシ</t>
    </rPh>
    <rPh sb="12" eb="14">
      <t>シセツ</t>
    </rPh>
    <rPh sb="14" eb="17">
      <t>ニュウキョシャ</t>
    </rPh>
    <rPh sb="17" eb="19">
      <t>セイカツ</t>
    </rPh>
    <rPh sb="19" eb="21">
      <t>カイゴ</t>
    </rPh>
    <rPh sb="21" eb="22">
      <t>ヒ</t>
    </rPh>
    <rPh sb="22" eb="24">
      <t>サンテイ</t>
    </rPh>
    <phoneticPr fontId="27"/>
  </si>
  <si>
    <t>②夜勤職員配置加算（Ⅰ）イ</t>
    <phoneticPr fontId="27"/>
  </si>
  <si>
    <t>　夜勤を行う介護職員又は看護職員の数が、最低基準を１以上上回っている場合に、次の区分に応じて算定。</t>
    <rPh sb="1" eb="3">
      <t>ヤキン</t>
    </rPh>
    <rPh sb="4" eb="5">
      <t>オコナ</t>
    </rPh>
    <rPh sb="6" eb="8">
      <t>カイゴ</t>
    </rPh>
    <rPh sb="8" eb="10">
      <t>ショクイン</t>
    </rPh>
    <rPh sb="10" eb="11">
      <t>マタ</t>
    </rPh>
    <rPh sb="12" eb="14">
      <t>カンゴ</t>
    </rPh>
    <rPh sb="14" eb="16">
      <t>ショクイン</t>
    </rPh>
    <rPh sb="17" eb="18">
      <t>カズ</t>
    </rPh>
    <rPh sb="20" eb="22">
      <t>サイテイ</t>
    </rPh>
    <rPh sb="22" eb="24">
      <t>キジュン</t>
    </rPh>
    <rPh sb="26" eb="28">
      <t>イジョウ</t>
    </rPh>
    <rPh sb="28" eb="30">
      <t>ウワマワ</t>
    </rPh>
    <rPh sb="34" eb="36">
      <t>バアイ</t>
    </rPh>
    <rPh sb="38" eb="39">
      <t>ツギ</t>
    </rPh>
    <rPh sb="40" eb="42">
      <t>クブン</t>
    </rPh>
    <rPh sb="43" eb="44">
      <t>オウ</t>
    </rPh>
    <rPh sb="46" eb="48">
      <t>サンテイ</t>
    </rPh>
    <phoneticPr fontId="27"/>
  </si>
  <si>
    <t>①夜勤職員配置加算　共通</t>
    <rPh sb="10" eb="12">
      <t>キョウツウ</t>
    </rPh>
    <phoneticPr fontId="27"/>
  </si>
  <si>
    <t>（３）　夜勤職員配置加算</t>
    <rPh sb="4" eb="6">
      <t>ヤキン</t>
    </rPh>
    <rPh sb="6" eb="10">
      <t>ショクインハイチ</t>
    </rPh>
    <rPh sb="10" eb="12">
      <t>カサン</t>
    </rPh>
    <phoneticPr fontId="27"/>
  </si>
  <si>
    <t>　経過的地域密着型介護老人福祉施設入所者生活介護費又は経過的ユニット型経過的地域密着型介護老人福祉施設入居者生活介護費を算定している。</t>
    <rPh sb="1" eb="4">
      <t>ケイカテキ</t>
    </rPh>
    <rPh sb="4" eb="17">
      <t>チイキミッチャクガタカイゴロウジンフクシシセツ</t>
    </rPh>
    <rPh sb="17" eb="20">
      <t>ニュウショシャ</t>
    </rPh>
    <rPh sb="20" eb="22">
      <t>セイカツ</t>
    </rPh>
    <rPh sb="22" eb="24">
      <t>カイゴ</t>
    </rPh>
    <rPh sb="24" eb="25">
      <t>ヒ</t>
    </rPh>
    <rPh sb="25" eb="26">
      <t>マタ</t>
    </rPh>
    <rPh sb="27" eb="29">
      <t>ケイカ</t>
    </rPh>
    <rPh sb="29" eb="30">
      <t>テキ</t>
    </rPh>
    <rPh sb="34" eb="35">
      <t>ガタ</t>
    </rPh>
    <rPh sb="35" eb="37">
      <t>ケイカ</t>
    </rPh>
    <rPh sb="37" eb="38">
      <t>テキ</t>
    </rPh>
    <rPh sb="38" eb="40">
      <t>チイキ</t>
    </rPh>
    <rPh sb="40" eb="43">
      <t>ミッチャクガタ</t>
    </rPh>
    <rPh sb="43" eb="45">
      <t>カイゴ</t>
    </rPh>
    <rPh sb="45" eb="47">
      <t>ロウジン</t>
    </rPh>
    <rPh sb="47" eb="49">
      <t>フクシ</t>
    </rPh>
    <rPh sb="49" eb="51">
      <t>シセツ</t>
    </rPh>
    <rPh sb="51" eb="54">
      <t>ニュウキョシャ</t>
    </rPh>
    <rPh sb="54" eb="56">
      <t>セイカツ</t>
    </rPh>
    <rPh sb="56" eb="58">
      <t>カイゴ</t>
    </rPh>
    <rPh sb="58" eb="59">
      <t>ヒ</t>
    </rPh>
    <rPh sb="60" eb="62">
      <t>サンテイ</t>
    </rPh>
    <phoneticPr fontId="27"/>
  </si>
  <si>
    <t>⑤看護体制加算（Ⅱ）ロ</t>
    <rPh sb="1" eb="3">
      <t>カンゴ</t>
    </rPh>
    <rPh sb="3" eb="5">
      <t>タイセイ</t>
    </rPh>
    <rPh sb="5" eb="7">
      <t>カサン</t>
    </rPh>
    <phoneticPr fontId="27"/>
  </si>
  <si>
    <t>　地域密着型介護老人福祉施設入所生活介護費又はユニット型地域密着型介護老人福祉施設生活介護費を算定している。</t>
    <rPh sb="1" eb="3">
      <t>チイキ</t>
    </rPh>
    <rPh sb="3" eb="6">
      <t>ミッチャクガタ</t>
    </rPh>
    <rPh sb="6" eb="8">
      <t>カイゴ</t>
    </rPh>
    <rPh sb="8" eb="10">
      <t>ロウジン</t>
    </rPh>
    <rPh sb="10" eb="12">
      <t>フクシ</t>
    </rPh>
    <rPh sb="12" eb="14">
      <t>シセツ</t>
    </rPh>
    <rPh sb="14" eb="16">
      <t>ニュウショ</t>
    </rPh>
    <rPh sb="16" eb="18">
      <t>セイカツ</t>
    </rPh>
    <rPh sb="18" eb="20">
      <t>カイゴ</t>
    </rPh>
    <rPh sb="20" eb="21">
      <t>ヒ</t>
    </rPh>
    <rPh sb="21" eb="22">
      <t>マタ</t>
    </rPh>
    <rPh sb="27" eb="28">
      <t>ガタ</t>
    </rPh>
    <rPh sb="28" eb="33">
      <t>チイキミッチャクガタ</t>
    </rPh>
    <rPh sb="33" eb="35">
      <t>カイゴ</t>
    </rPh>
    <rPh sb="35" eb="37">
      <t>ロウジン</t>
    </rPh>
    <rPh sb="37" eb="39">
      <t>フクシ</t>
    </rPh>
    <rPh sb="39" eb="41">
      <t>シセツ</t>
    </rPh>
    <rPh sb="41" eb="43">
      <t>セイカツ</t>
    </rPh>
    <rPh sb="43" eb="45">
      <t>カイゴ</t>
    </rPh>
    <rPh sb="45" eb="46">
      <t>ヒ</t>
    </rPh>
    <rPh sb="47" eb="49">
      <t>サンテイ</t>
    </rPh>
    <phoneticPr fontId="27"/>
  </si>
  <si>
    <t>④看護体制加算（Ⅱ）イ</t>
    <rPh sb="1" eb="3">
      <t>カンゴ</t>
    </rPh>
    <rPh sb="3" eb="5">
      <t>タイセイ</t>
    </rPh>
    <rPh sb="5" eb="7">
      <t>カサン</t>
    </rPh>
    <phoneticPr fontId="27"/>
  </si>
  <si>
    <t>　定員超過利用・人員欠如に該当していない。</t>
    <rPh sb="1" eb="3">
      <t>テイイン</t>
    </rPh>
    <rPh sb="3" eb="5">
      <t>チョウカ</t>
    </rPh>
    <rPh sb="5" eb="7">
      <t>リヨウ</t>
    </rPh>
    <rPh sb="8" eb="10">
      <t>ジンイン</t>
    </rPh>
    <rPh sb="10" eb="12">
      <t>ケツジョ</t>
    </rPh>
    <rPh sb="13" eb="15">
      <t>ガイトウ</t>
    </rPh>
    <phoneticPr fontId="27"/>
  </si>
  <si>
    <t>　施設の看護職員により、又は病院、診療所、若しくは訪問看護ステーションの看護職員との連携により、２４時間連絡できる体制を確保している。</t>
    <phoneticPr fontId="27"/>
  </si>
  <si>
    <t>　看護職員を常勤換算法で２名以上配置している。</t>
    <rPh sb="1" eb="3">
      <t>カンゴ</t>
    </rPh>
    <rPh sb="3" eb="5">
      <t>ショクイン</t>
    </rPh>
    <rPh sb="6" eb="8">
      <t>ジョウキン</t>
    </rPh>
    <rPh sb="8" eb="10">
      <t>カンサン</t>
    </rPh>
    <rPh sb="10" eb="11">
      <t>ホウ</t>
    </rPh>
    <rPh sb="13" eb="14">
      <t>メイ</t>
    </rPh>
    <rPh sb="14" eb="16">
      <t>イジョウ</t>
    </rPh>
    <rPh sb="16" eb="18">
      <t>ハイチ</t>
    </rPh>
    <phoneticPr fontId="27"/>
  </si>
  <si>
    <t>③看護体制加算（Ⅱ）イ・ロ　共通</t>
    <rPh sb="1" eb="3">
      <t>カンゴ</t>
    </rPh>
    <rPh sb="3" eb="5">
      <t>タイセイ</t>
    </rPh>
    <rPh sb="5" eb="7">
      <t>カサン</t>
    </rPh>
    <rPh sb="14" eb="16">
      <t>キョウツウ</t>
    </rPh>
    <phoneticPr fontId="27"/>
  </si>
  <si>
    <t>②看護体制加算（Ⅰ）ロ</t>
    <rPh sb="1" eb="3">
      <t>カンゴ</t>
    </rPh>
    <rPh sb="3" eb="5">
      <t>タイセイ</t>
    </rPh>
    <rPh sb="5" eb="7">
      <t>カサン</t>
    </rPh>
    <phoneticPr fontId="27"/>
  </si>
  <si>
    <t>（看護体制加算　共通）
　定員超過利用・人員欠如に該当していない。</t>
    <rPh sb="1" eb="3">
      <t>カンゴ</t>
    </rPh>
    <rPh sb="3" eb="5">
      <t>タイセイ</t>
    </rPh>
    <rPh sb="5" eb="7">
      <t>カサン</t>
    </rPh>
    <rPh sb="8" eb="10">
      <t>キョウツウ</t>
    </rPh>
    <rPh sb="13" eb="15">
      <t>テイイン</t>
    </rPh>
    <rPh sb="15" eb="17">
      <t>チョウカ</t>
    </rPh>
    <rPh sb="17" eb="19">
      <t>リヨウ</t>
    </rPh>
    <rPh sb="20" eb="22">
      <t>ジンイン</t>
    </rPh>
    <rPh sb="22" eb="24">
      <t>ケツジョ</t>
    </rPh>
    <rPh sb="25" eb="27">
      <t>ガイトウ</t>
    </rPh>
    <phoneticPr fontId="27"/>
  </si>
  <si>
    <t>　常勤の看護師を1名以上配置している。</t>
    <rPh sb="1" eb="3">
      <t>ジョウキン</t>
    </rPh>
    <rPh sb="4" eb="7">
      <t>カンゴシ</t>
    </rPh>
    <rPh sb="9" eb="10">
      <t>メイ</t>
    </rPh>
    <rPh sb="10" eb="12">
      <t>イジョウ</t>
    </rPh>
    <rPh sb="12" eb="14">
      <t>ハイチ</t>
    </rPh>
    <phoneticPr fontId="27"/>
  </si>
  <si>
    <t>①看護体制加算（Ⅰ）イ</t>
    <rPh sb="1" eb="3">
      <t>カンゴ</t>
    </rPh>
    <rPh sb="3" eb="5">
      <t>タイセイ</t>
    </rPh>
    <rPh sb="5" eb="7">
      <t>カサン</t>
    </rPh>
    <phoneticPr fontId="27"/>
  </si>
  <si>
    <t>（２）　看護体制加算</t>
    <rPh sb="4" eb="6">
      <t>カンゴ</t>
    </rPh>
    <rPh sb="6" eb="8">
      <t>タイセイ</t>
    </rPh>
    <rPh sb="8" eb="10">
      <t>カサン</t>
    </rPh>
    <phoneticPr fontId="27"/>
  </si>
  <si>
    <t>　ユニット型地域密着型介護老人福祉施設入居者生活介護費又は経過的ユニット型経過的地域密着型介護老人福祉施設入居者生活介護費を算定している。</t>
    <rPh sb="5" eb="6">
      <t>ガタ</t>
    </rPh>
    <rPh sb="6" eb="8">
      <t>チイキ</t>
    </rPh>
    <rPh sb="8" eb="11">
      <t>ミッチャクガタ</t>
    </rPh>
    <rPh sb="11" eb="13">
      <t>カイゴ</t>
    </rPh>
    <rPh sb="13" eb="15">
      <t>ロウジン</t>
    </rPh>
    <rPh sb="15" eb="17">
      <t>フクシ</t>
    </rPh>
    <rPh sb="17" eb="19">
      <t>シセツ</t>
    </rPh>
    <rPh sb="19" eb="27">
      <t>ニュウキョシャセイカツカイゴヒ</t>
    </rPh>
    <rPh sb="27" eb="28">
      <t>マタ</t>
    </rPh>
    <rPh sb="29" eb="32">
      <t>ケイカテキ</t>
    </rPh>
    <rPh sb="36" eb="37">
      <t>ガタ</t>
    </rPh>
    <rPh sb="37" eb="40">
      <t>ケイカテキ</t>
    </rPh>
    <rPh sb="40" eb="53">
      <t>チイキミッチャクガタカイゴロウジンフクシシセツ</t>
    </rPh>
    <rPh sb="53" eb="61">
      <t>ニュウキョシャセイカツカイゴヒ</t>
    </rPh>
    <rPh sb="62" eb="64">
      <t>サンテイ</t>
    </rPh>
    <phoneticPr fontId="27"/>
  </si>
  <si>
    <t>③日常生活継続支援加算Ⅱ</t>
    <phoneticPr fontId="27"/>
  </si>
  <si>
    <t>　地域密着型介護老人福祉施設入居者生活介護費又は経過的地域密着型介護老人福祉施設入居者生活介護費を算定している。</t>
    <rPh sb="1" eb="6">
      <t>チイキミッチャクガタ</t>
    </rPh>
    <rPh sb="6" eb="8">
      <t>カイゴ</t>
    </rPh>
    <rPh sb="8" eb="10">
      <t>ロウジン</t>
    </rPh>
    <rPh sb="10" eb="12">
      <t>フクシ</t>
    </rPh>
    <rPh sb="12" eb="14">
      <t>シセツ</t>
    </rPh>
    <rPh sb="14" eb="17">
      <t>ニュウキョシャ</t>
    </rPh>
    <rPh sb="17" eb="19">
      <t>セイカツ</t>
    </rPh>
    <rPh sb="19" eb="21">
      <t>カイゴ</t>
    </rPh>
    <rPh sb="21" eb="22">
      <t>ヒ</t>
    </rPh>
    <rPh sb="22" eb="23">
      <t>マタ</t>
    </rPh>
    <rPh sb="24" eb="27">
      <t>ケイカテキ</t>
    </rPh>
    <rPh sb="27" eb="29">
      <t>チイキ</t>
    </rPh>
    <rPh sb="29" eb="32">
      <t>ミッチャクガタ</t>
    </rPh>
    <rPh sb="32" eb="34">
      <t>カイゴ</t>
    </rPh>
    <rPh sb="34" eb="36">
      <t>ロウジン</t>
    </rPh>
    <rPh sb="36" eb="38">
      <t>フクシ</t>
    </rPh>
    <rPh sb="38" eb="40">
      <t>シセツ</t>
    </rPh>
    <rPh sb="40" eb="43">
      <t>ニュウキョシャ</t>
    </rPh>
    <rPh sb="43" eb="45">
      <t>セイカツ</t>
    </rPh>
    <rPh sb="45" eb="47">
      <t>カイゴ</t>
    </rPh>
    <rPh sb="47" eb="48">
      <t>ヒ</t>
    </rPh>
    <rPh sb="49" eb="51">
      <t>サンテイ</t>
    </rPh>
    <phoneticPr fontId="27"/>
  </si>
  <si>
    <t>②日常生活継続支援加算Ⅰ</t>
    <phoneticPr fontId="27"/>
  </si>
  <si>
    <t>①日常生活継続支援加算（Ⅰ）（Ⅱ）　共通</t>
    <rPh sb="1" eb="3">
      <t>ニチジョウ</t>
    </rPh>
    <rPh sb="3" eb="5">
      <t>セイカツ</t>
    </rPh>
    <rPh sb="5" eb="7">
      <t>ケイゾク</t>
    </rPh>
    <rPh sb="7" eb="9">
      <t>シエン</t>
    </rPh>
    <rPh sb="9" eb="11">
      <t>カサン</t>
    </rPh>
    <rPh sb="18" eb="20">
      <t>キョウツウ</t>
    </rPh>
    <phoneticPr fontId="27"/>
  </si>
  <si>
    <t>（１）　日常生活継続支援加算</t>
    <rPh sb="4" eb="6">
      <t>ニチジョウ</t>
    </rPh>
    <rPh sb="6" eb="8">
      <t>セイカツ</t>
    </rPh>
    <rPh sb="8" eb="10">
      <t>ケイゾク</t>
    </rPh>
    <rPh sb="10" eb="12">
      <t>シエン</t>
    </rPh>
    <rPh sb="12" eb="14">
      <t>カサン</t>
    </rPh>
    <phoneticPr fontId="27"/>
  </si>
  <si>
    <t>　介護は、各ユニットにおいて入居者が相互に社会的関係を築き、自律的な日常生活を営むことを支援するよう、入居者の心身の状況等に応じ、適切な技術をもって行われている。</t>
    <phoneticPr fontId="27"/>
  </si>
  <si>
    <t>　各ユニットにおいて入居者がそれぞれの役割を持って生活を営むことができるよう配慮している。また、入居者のプライバシーの確保に配慮して行っている。</t>
    <phoneticPr fontId="27"/>
  </si>
  <si>
    <t>（３９）　ユニットケア</t>
    <phoneticPr fontId="27"/>
  </si>
  <si>
    <t>　利用者に対する指定地域密着型老人福祉施設入所者生活介護の提供に関する次に掲げる記録を整備し、記録の種類に応じて定められた期間、保存している。</t>
    <rPh sb="10" eb="12">
      <t>チイキ</t>
    </rPh>
    <rPh sb="12" eb="15">
      <t>ミッチャクガタ</t>
    </rPh>
    <rPh sb="15" eb="17">
      <t>ロウジン</t>
    </rPh>
    <rPh sb="17" eb="19">
      <t>フクシ</t>
    </rPh>
    <rPh sb="19" eb="21">
      <t>シセツ</t>
    </rPh>
    <rPh sb="21" eb="24">
      <t>ニュウショシャ</t>
    </rPh>
    <rPh sb="24" eb="26">
      <t>セイカツ</t>
    </rPh>
    <rPh sb="26" eb="28">
      <t>カイゴ</t>
    </rPh>
    <phoneticPr fontId="27"/>
  </si>
  <si>
    <t>　従業者、設備及び会計に関する諸記録を整備している。</t>
    <rPh sb="1" eb="4">
      <t>ジュウギョウシャ</t>
    </rPh>
    <rPh sb="5" eb="7">
      <t>セツビ</t>
    </rPh>
    <rPh sb="7" eb="8">
      <t>オヨ</t>
    </rPh>
    <rPh sb="9" eb="11">
      <t>カイケイ</t>
    </rPh>
    <rPh sb="12" eb="13">
      <t>カン</t>
    </rPh>
    <rPh sb="15" eb="16">
      <t>ショ</t>
    </rPh>
    <rPh sb="16" eb="18">
      <t>キロク</t>
    </rPh>
    <rPh sb="19" eb="21">
      <t>セイビ</t>
    </rPh>
    <phoneticPr fontId="27"/>
  </si>
  <si>
    <t>（３８）　記録の整備</t>
    <rPh sb="5" eb="7">
      <t>キロク</t>
    </rPh>
    <rPh sb="8" eb="10">
      <t>セイビ</t>
    </rPh>
    <phoneticPr fontId="27"/>
  </si>
  <si>
    <t>　施設サービスの事業の会計をその他の事業の会計と区分している。</t>
    <rPh sb="1" eb="3">
      <t>シセツ</t>
    </rPh>
    <phoneticPr fontId="27"/>
  </si>
  <si>
    <t>（３７）　会計の区分</t>
    <rPh sb="5" eb="7">
      <t>カイケイ</t>
    </rPh>
    <rPh sb="8" eb="10">
      <t>クブン</t>
    </rPh>
    <phoneticPr fontId="27"/>
  </si>
  <si>
    <t>　虐待の防止措置を適切に実施するための担当者を置いている。
※当該担当者としては、虐待防止検討委員会の責任者と同一の従業者が務めることが望ましい、とされています。</t>
    <phoneticPr fontId="27"/>
  </si>
  <si>
    <t>　研修の実施内容について記録している。</t>
    <phoneticPr fontId="27"/>
  </si>
  <si>
    <t>　職員の新規採用時には必ず虐待の防止のための研修を実施している。</t>
    <phoneticPr fontId="27"/>
  </si>
  <si>
    <t>　事業所における虐待の防止のための指針を整備している。</t>
    <phoneticPr fontId="27"/>
  </si>
  <si>
    <t>※当該義務付けの適用に当たっては、令和３年改正省令附則第２条において、３年間の経過措置を設けており令和６年３月３１日までの間は、努力義務とされています。</t>
  </si>
  <si>
    <t>（３６）　虐待の防止</t>
    <phoneticPr fontId="27"/>
  </si>
  <si>
    <t>　事故発生の防止及び発生時の措置を適切に実施するための担当者を配置している。</t>
    <rPh sb="1" eb="3">
      <t>ジコ</t>
    </rPh>
    <rPh sb="3" eb="5">
      <t>ハッセイ</t>
    </rPh>
    <rPh sb="6" eb="8">
      <t>ボウシ</t>
    </rPh>
    <rPh sb="8" eb="9">
      <t>オヨ</t>
    </rPh>
    <rPh sb="10" eb="12">
      <t>ハッセイ</t>
    </rPh>
    <rPh sb="12" eb="13">
      <t>ジ</t>
    </rPh>
    <rPh sb="14" eb="16">
      <t>ソチ</t>
    </rPh>
    <rPh sb="17" eb="19">
      <t>テキセツ</t>
    </rPh>
    <rPh sb="20" eb="22">
      <t>ジッシ</t>
    </rPh>
    <rPh sb="27" eb="30">
      <t>タントウシャ</t>
    </rPh>
    <rPh sb="31" eb="33">
      <t>ハイチ</t>
    </rPh>
    <phoneticPr fontId="27"/>
  </si>
  <si>
    <t>　事故発生の防止のための委員会及び従業者に対する研修を定期的に行っている。</t>
    <rPh sb="1" eb="3">
      <t>ジコ</t>
    </rPh>
    <rPh sb="3" eb="5">
      <t>ハッセイ</t>
    </rPh>
    <rPh sb="6" eb="8">
      <t>ボウシ</t>
    </rPh>
    <rPh sb="12" eb="15">
      <t>イインカイ</t>
    </rPh>
    <rPh sb="15" eb="16">
      <t>オヨ</t>
    </rPh>
    <rPh sb="17" eb="20">
      <t>ジュウギョウシャ</t>
    </rPh>
    <rPh sb="21" eb="22">
      <t>タイ</t>
    </rPh>
    <rPh sb="24" eb="26">
      <t>ケンシュウ</t>
    </rPh>
    <rPh sb="27" eb="30">
      <t>テイキテキ</t>
    </rPh>
    <rPh sb="31" eb="32">
      <t>オコナ</t>
    </rPh>
    <phoneticPr fontId="27"/>
  </si>
  <si>
    <t>　事故が発生した場合の対応及び事故やそれに至る危険性がある事態が生じた場合に、当該事実が報告され、その分析を通した改善策について、従業者に周知徹底を図る体制が整備されている。</t>
    <rPh sb="1" eb="3">
      <t>ジコ</t>
    </rPh>
    <rPh sb="4" eb="6">
      <t>ハッセイ</t>
    </rPh>
    <rPh sb="8" eb="10">
      <t>バアイ</t>
    </rPh>
    <rPh sb="11" eb="13">
      <t>タイオウ</t>
    </rPh>
    <rPh sb="13" eb="14">
      <t>オヨ</t>
    </rPh>
    <rPh sb="15" eb="17">
      <t>ジコ</t>
    </rPh>
    <rPh sb="21" eb="22">
      <t>イタ</t>
    </rPh>
    <rPh sb="23" eb="26">
      <t>キケンセイ</t>
    </rPh>
    <rPh sb="29" eb="31">
      <t>ジタイ</t>
    </rPh>
    <rPh sb="32" eb="33">
      <t>ショウ</t>
    </rPh>
    <rPh sb="35" eb="37">
      <t>バアイ</t>
    </rPh>
    <rPh sb="39" eb="41">
      <t>トウガイ</t>
    </rPh>
    <rPh sb="41" eb="43">
      <t>ジジツ</t>
    </rPh>
    <rPh sb="44" eb="46">
      <t>ホウコク</t>
    </rPh>
    <rPh sb="51" eb="53">
      <t>ブンセキ</t>
    </rPh>
    <rPh sb="54" eb="55">
      <t>トオ</t>
    </rPh>
    <rPh sb="57" eb="60">
      <t>カイゼンサク</t>
    </rPh>
    <rPh sb="65" eb="68">
      <t>ジュウギョウシャ</t>
    </rPh>
    <rPh sb="69" eb="71">
      <t>シュウチ</t>
    </rPh>
    <rPh sb="71" eb="73">
      <t>テッテイ</t>
    </rPh>
    <rPh sb="74" eb="75">
      <t>ハカ</t>
    </rPh>
    <rPh sb="76" eb="78">
      <t>タイセイ</t>
    </rPh>
    <rPh sb="79" eb="81">
      <t>セイビ</t>
    </rPh>
    <phoneticPr fontId="27"/>
  </si>
  <si>
    <t>　事故が発生した場合の対応及び事故やそれに至る危険性がある事態が生じた場合の事実の報告の方法等が記載された事故発生の防止のための指針を整備している。</t>
    <rPh sb="1" eb="3">
      <t>ジコ</t>
    </rPh>
    <rPh sb="4" eb="6">
      <t>ハッセイ</t>
    </rPh>
    <rPh sb="8" eb="10">
      <t>バアイ</t>
    </rPh>
    <rPh sb="11" eb="13">
      <t>タイオウ</t>
    </rPh>
    <rPh sb="13" eb="14">
      <t>オヨ</t>
    </rPh>
    <rPh sb="15" eb="17">
      <t>ジコ</t>
    </rPh>
    <rPh sb="21" eb="22">
      <t>イタ</t>
    </rPh>
    <rPh sb="23" eb="26">
      <t>キケンセイ</t>
    </rPh>
    <rPh sb="29" eb="31">
      <t>ジタイ</t>
    </rPh>
    <rPh sb="32" eb="33">
      <t>ショウ</t>
    </rPh>
    <rPh sb="35" eb="37">
      <t>バアイ</t>
    </rPh>
    <rPh sb="38" eb="40">
      <t>ジジツ</t>
    </rPh>
    <rPh sb="41" eb="43">
      <t>ホウコク</t>
    </rPh>
    <rPh sb="44" eb="46">
      <t>ホウホウ</t>
    </rPh>
    <rPh sb="46" eb="47">
      <t>トウ</t>
    </rPh>
    <rPh sb="48" eb="50">
      <t>キサイ</t>
    </rPh>
    <rPh sb="53" eb="55">
      <t>ジコ</t>
    </rPh>
    <phoneticPr fontId="27"/>
  </si>
  <si>
    <t>　サービスの提供により賠償すべき事故が発生した場合は、損害賠償を速やかに行っている。</t>
    <phoneticPr fontId="27"/>
  </si>
  <si>
    <t>　サービスの提供により事故が発生した場合は、速やかに市町村、入居者の家族等に連絡を行うとともに、必要な措置を講じている。また、事故の状況及び事故に際して採った処置について記録している。</t>
    <phoneticPr fontId="27"/>
  </si>
  <si>
    <t>（３５）　事故発生時の対応</t>
    <rPh sb="5" eb="7">
      <t>ジコ</t>
    </rPh>
    <rPh sb="7" eb="9">
      <t>ハッセイ</t>
    </rPh>
    <rPh sb="9" eb="10">
      <t>ジ</t>
    </rPh>
    <rPh sb="11" eb="13">
      <t>タイオウ</t>
    </rPh>
    <phoneticPr fontId="27"/>
  </si>
  <si>
    <t>　事業の運営にあたり、地域住民又はその自発的な活動等との連携及び協力を行う等の地域との交流を図っている。</t>
    <phoneticPr fontId="27"/>
  </si>
  <si>
    <t>　上記問2の報告、評価、要望、助言等についての記録を作成し、公表するとともに、当該記録を５年間保存している。</t>
    <rPh sb="1" eb="3">
      <t>ジョウキ</t>
    </rPh>
    <rPh sb="3" eb="4">
      <t>トイ</t>
    </rPh>
    <phoneticPr fontId="27"/>
  </si>
  <si>
    <t>　運営推進会議をおおむね２か月に１回以上開催し、活動状況等を報告して評価を受けるとともに、必要な要望、助言等を聴く機会を設けている。</t>
    <phoneticPr fontId="27"/>
  </si>
  <si>
    <t>　運営推進会議を設置している。※テレビ電話装置等を活用して行うことができるものとする。ただし、利用者等が参加する場合にあっては、テレビ電話装置等の活用について当該利用者等の同意を得なければならない。</t>
    <phoneticPr fontId="27"/>
  </si>
  <si>
    <t>（３４）　地域との連携等</t>
    <phoneticPr fontId="27"/>
  </si>
  <si>
    <t>　苦情を受け付けた場合には、当該苦情等の内容を記録している。</t>
    <rPh sb="1" eb="3">
      <t>クジョウ</t>
    </rPh>
    <rPh sb="4" eb="5">
      <t>ウ</t>
    </rPh>
    <rPh sb="6" eb="7">
      <t>ツ</t>
    </rPh>
    <rPh sb="9" eb="11">
      <t>バアイ</t>
    </rPh>
    <rPh sb="14" eb="16">
      <t>トウガイ</t>
    </rPh>
    <rPh sb="16" eb="18">
      <t>クジョウ</t>
    </rPh>
    <rPh sb="18" eb="19">
      <t>トウ</t>
    </rPh>
    <rPh sb="20" eb="22">
      <t>ナイヨウ</t>
    </rPh>
    <rPh sb="23" eb="25">
      <t>キロク</t>
    </rPh>
    <phoneticPr fontId="27"/>
  </si>
  <si>
    <t>　サービスに関する入居者及びその家族からの苦情に迅速かつ適切に対応するために、苦情を受け付けるための窓口を設置する等の必要な措置を講じている。</t>
    <phoneticPr fontId="27"/>
  </si>
  <si>
    <t>（３３）　苦情処理</t>
    <rPh sb="5" eb="7">
      <t>クジョウ</t>
    </rPh>
    <rPh sb="7" eb="9">
      <t>ショリ</t>
    </rPh>
    <phoneticPr fontId="27"/>
  </si>
  <si>
    <t>　居宅介護支援事業者等に対して入居者に関する情報を提供する際には、あらかじめ文書により入居者の同意を得ている。</t>
    <phoneticPr fontId="27"/>
  </si>
  <si>
    <t>　従業者が、正当な理由がなく、その業務上知り得た入居者又はその家族の秘密を漏らしていない。また、従業者であった者が、正当な理由がなく、その業務上知り得た入居者又はその家族の秘密を漏らすことがないよう、必要な措置を講じている。</t>
    <rPh sb="1" eb="4">
      <t>ジュウギョウシャ</t>
    </rPh>
    <phoneticPr fontId="27"/>
  </si>
  <si>
    <t>（３２）　秘密保持等</t>
    <rPh sb="5" eb="7">
      <t>ヒミツ</t>
    </rPh>
    <rPh sb="7" eb="9">
      <t>ホジ</t>
    </rPh>
    <rPh sb="9" eb="10">
      <t>トウ</t>
    </rPh>
    <phoneticPr fontId="27"/>
  </si>
  <si>
    <t>　施設の見やすい場所に、運営規程の概要、従業者の勤務の体制、協力病院、利用料その他のサービスの選択に資すると認められる重要事項を掲示している。</t>
    <phoneticPr fontId="27"/>
  </si>
  <si>
    <t>（３１）　掲示</t>
    <rPh sb="5" eb="7">
      <t>ケイジ</t>
    </rPh>
    <phoneticPr fontId="27"/>
  </si>
  <si>
    <t>　新規採用時に感染対策研修を実施している。</t>
    <phoneticPr fontId="27"/>
  </si>
  <si>
    <t>　事業所において、従業者に対し、感染症の予防及びまん延の防止のための研修及び訓練を定期的に（年２回以上）実施している。
（※当該訓練は令和６年３月３１日まで努力義務、令和６年４月１日より義務化）</t>
    <phoneticPr fontId="27"/>
  </si>
  <si>
    <t>　事業所における感染症の予防及びまん延の防止のための指針を整備している。</t>
    <phoneticPr fontId="27"/>
  </si>
  <si>
    <t>　事業所における感染症の予防及びまん延の防止のための対策を検討する委員会（テレビ電話装置等を活用して行うことができるものとする。）をおおむね６か月１回以上開催するとともに、その結果について、従業者に周知徹底を図っている。</t>
    <phoneticPr fontId="27"/>
  </si>
  <si>
    <t>　感染症及び食中毒の予防及びまん延の防止のための指針を整備している。また、介護職員その他の従業者に対し、感染症及び食中毒の予防及びまん延の防止のための研修を定期的に実施している。</t>
    <rPh sb="49" eb="50">
      <t>タイ</t>
    </rPh>
    <rPh sb="52" eb="53">
      <t>カン</t>
    </rPh>
    <phoneticPr fontId="27"/>
  </si>
  <si>
    <t>　感染症及び食中毒の予防及びまん延の防止のための対策を検討する委員会を概ね３か月に１回以上開催するとともに、その結果について、介護職員その他の従業者に周知徹底を図っている。</t>
    <rPh sb="35" eb="36">
      <t>オオム</t>
    </rPh>
    <rPh sb="39" eb="40">
      <t>ゲツ</t>
    </rPh>
    <rPh sb="42" eb="45">
      <t>カイイジョウ</t>
    </rPh>
    <phoneticPr fontId="27"/>
  </si>
  <si>
    <t>　入居者の使用する食器その他の設備又は飲用に供する水について、衛生的な管理に努め、又は衛生上必要な措置を講ずるとともに、医薬品及び医療機器の管理を適正に行っている。</t>
    <phoneticPr fontId="27"/>
  </si>
  <si>
    <t>（３０）　衛生管理等</t>
    <rPh sb="5" eb="7">
      <t>エイセイ</t>
    </rPh>
    <rPh sb="7" eb="9">
      <t>カンリ</t>
    </rPh>
    <rPh sb="9" eb="10">
      <t>トウ</t>
    </rPh>
    <phoneticPr fontId="27"/>
  </si>
  <si>
    <t>　防犯に係る安全確保のため、「社会福祉施設等における防犯に係る安全の確保について」（平成28年９月15日雇児総発・社援基発・障障発・老高発0915第１号）別添「社会福祉施設等における点検項目」により点検し、必要な防犯対策を講じている。</t>
    <phoneticPr fontId="27"/>
  </si>
  <si>
    <t>問9</t>
    <phoneticPr fontId="27"/>
  </si>
  <si>
    <t>　介護情報サービスかながわの「災害時被害状況調査用メールアドレス」の登録をしている。</t>
    <phoneticPr fontId="27"/>
  </si>
  <si>
    <t>問8</t>
    <phoneticPr fontId="27"/>
  </si>
  <si>
    <t>　消防法その他の法令等に規定された必要な消火設備、非常災害用設備について定期的に設備点検を受けている。</t>
    <phoneticPr fontId="27"/>
  </si>
  <si>
    <t>問7</t>
    <phoneticPr fontId="27"/>
  </si>
  <si>
    <t>問5</t>
  </si>
  <si>
    <t>　上記で策定されている非常災害対策計画に次の項目がそれぞれ含まれている。</t>
    <phoneticPr fontId="27"/>
  </si>
  <si>
    <t>問4</t>
  </si>
  <si>
    <t>　未策定の計画がある場合、地域の実状に応じた作成の要否を市町村防災部局に確認している。</t>
    <phoneticPr fontId="27"/>
  </si>
  <si>
    <t>問3</t>
  </si>
  <si>
    <t>問2</t>
  </si>
  <si>
    <t>　非常災害に関する具体的計画を立て、非常災害時の関係機関への通報及び連携体制を整備し、それらを定期的に従業者に周知するとともに、定期的に避難、救出その他必要な訓練を行っている。</t>
    <phoneticPr fontId="27"/>
  </si>
  <si>
    <t>（２９）　非常災害対策</t>
    <rPh sb="5" eb="7">
      <t>ヒジョウ</t>
    </rPh>
    <rPh sb="7" eb="9">
      <t>サイガイ</t>
    </rPh>
    <rPh sb="9" eb="11">
      <t>タイサク</t>
    </rPh>
    <phoneticPr fontId="27"/>
  </si>
  <si>
    <t>　災害、虐待その他のやむを得ない事情がある場合を除き、ユニットごとの入居定員及び居室の定員を超えて入居させていない。</t>
    <rPh sb="1" eb="3">
      <t>サイガイ</t>
    </rPh>
    <rPh sb="4" eb="6">
      <t>ギャクタイ</t>
    </rPh>
    <rPh sb="8" eb="9">
      <t>ホカ</t>
    </rPh>
    <rPh sb="13" eb="14">
      <t>エ</t>
    </rPh>
    <rPh sb="16" eb="18">
      <t>ジジョウ</t>
    </rPh>
    <rPh sb="21" eb="23">
      <t>バアイ</t>
    </rPh>
    <rPh sb="24" eb="25">
      <t>ノゾ</t>
    </rPh>
    <rPh sb="34" eb="36">
      <t>ニュウキョ</t>
    </rPh>
    <rPh sb="36" eb="38">
      <t>テイイン</t>
    </rPh>
    <rPh sb="38" eb="39">
      <t>オヨ</t>
    </rPh>
    <rPh sb="40" eb="42">
      <t>キョシツ</t>
    </rPh>
    <rPh sb="43" eb="45">
      <t>テイイン</t>
    </rPh>
    <rPh sb="50" eb="51">
      <t>キョ</t>
    </rPh>
    <phoneticPr fontId="27"/>
  </si>
  <si>
    <t>（２８）　定員の遵守</t>
    <rPh sb="5" eb="7">
      <t>テイイン</t>
    </rPh>
    <rPh sb="8" eb="10">
      <t>ジュンシュ</t>
    </rPh>
    <phoneticPr fontId="27"/>
  </si>
  <si>
    <t>　業務継続計画に、以下の項目を記載している。</t>
    <phoneticPr fontId="27"/>
  </si>
  <si>
    <t>　定期的に業務継続計画の見直しを行い、必要に応じて業務継続計画の変更を行っている。</t>
    <phoneticPr fontId="27"/>
  </si>
  <si>
    <t>　新規採用時には別に研修を実施している。</t>
    <phoneticPr fontId="27"/>
  </si>
  <si>
    <t>　従業者に対し、業務継続計画について周知するとともに、必要な研修及び訓練を定期的に（年２回以上）実施している。
※他のサービス事業者との連携等により行うことも差し支えありませんが、全ての従業者が参加できるようにすることが望ましいとされています。
※訓練の実施は、机上を含めその実施手法は問わないものの、机上及び実地で実施するものを適切に組み合わせながら実施することが適切であるとされています。</t>
    <phoneticPr fontId="27"/>
  </si>
  <si>
    <t>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t>
    <phoneticPr fontId="27"/>
  </si>
  <si>
    <t>※当該義務付けの適用に当たっては、令和３年改正省令附則第３条において、３年間の経過措置を設けており 令和６年３月３１日までの間は、努力義務とされています。</t>
    <phoneticPr fontId="27"/>
  </si>
  <si>
    <t>（２７）　業務継続計画の策定等</t>
    <phoneticPr fontId="27"/>
  </si>
  <si>
    <t>　適切な指定地域密着型介護老人福祉施設入所者生活介護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る。</t>
    <phoneticPr fontId="27"/>
  </si>
  <si>
    <t>　すべての従業者（看護師、准看護師、介護福祉士、介護支援専門員、法第８条第２項に規定する政令で定める者等の資格を有する者その他これに類するものを除く）に対し、認知症介護に係る基礎的な研修を受講させるために必要な措置を講じている。</t>
    <rPh sb="5" eb="8">
      <t>ジュウギョウシャ</t>
    </rPh>
    <rPh sb="9" eb="12">
      <t>カンゴシ</t>
    </rPh>
    <rPh sb="13" eb="17">
      <t>ジュンカンゴシ</t>
    </rPh>
    <rPh sb="18" eb="20">
      <t>カイゴ</t>
    </rPh>
    <rPh sb="20" eb="23">
      <t>フクシシ</t>
    </rPh>
    <rPh sb="24" eb="26">
      <t>カイゴ</t>
    </rPh>
    <rPh sb="26" eb="28">
      <t>シエン</t>
    </rPh>
    <rPh sb="28" eb="31">
      <t>センモンイン</t>
    </rPh>
    <phoneticPr fontId="27"/>
  </si>
  <si>
    <t>　適切なサービスを提供することができるよう、従業者の日々の勤務時間、常勤・非常勤の別、各職員の配置、管理者との兼務関係等を明確にした勤務表を作成している。</t>
    <phoneticPr fontId="27"/>
  </si>
  <si>
    <t>（２６）　勤務体制の確保等</t>
    <phoneticPr fontId="27"/>
  </si>
  <si>
    <t>　次に掲げる施設の運営についての重要な事項を定めている。</t>
    <phoneticPr fontId="27"/>
  </si>
  <si>
    <t>（２５）　運営規程</t>
    <rPh sb="5" eb="9">
      <t>ウンエイキテイ</t>
    </rPh>
    <phoneticPr fontId="27"/>
  </si>
  <si>
    <t>　計画担当介護支援専門員は、以下の業務を行なっている。</t>
    <phoneticPr fontId="27"/>
  </si>
  <si>
    <t>（２４）　計画担当介護支援専門員の責務</t>
    <phoneticPr fontId="27"/>
  </si>
  <si>
    <t>　従業者全員の雇用契約等の写し、資格証の写しを保管している。</t>
    <rPh sb="1" eb="4">
      <t>ジュウギョウシャ</t>
    </rPh>
    <rPh sb="4" eb="6">
      <t>ゼンイン</t>
    </rPh>
    <rPh sb="7" eb="9">
      <t>コヨウ</t>
    </rPh>
    <rPh sb="9" eb="11">
      <t>ケイヤク</t>
    </rPh>
    <rPh sb="11" eb="12">
      <t>トウ</t>
    </rPh>
    <rPh sb="13" eb="14">
      <t>ウツ</t>
    </rPh>
    <rPh sb="16" eb="18">
      <t>シカク</t>
    </rPh>
    <rPh sb="18" eb="19">
      <t>ショウ</t>
    </rPh>
    <rPh sb="20" eb="21">
      <t>ウツ</t>
    </rPh>
    <rPh sb="23" eb="25">
      <t>ホカン</t>
    </rPh>
    <phoneticPr fontId="27"/>
  </si>
  <si>
    <t>　従業者に運営基準等の法令を遵守させるために必要な指揮命令を行っている。</t>
    <rPh sb="5" eb="7">
      <t>ウンエイ</t>
    </rPh>
    <rPh sb="7" eb="9">
      <t>キジュン</t>
    </rPh>
    <rPh sb="9" eb="10">
      <t>トウ</t>
    </rPh>
    <rPh sb="11" eb="13">
      <t>ホウレイ</t>
    </rPh>
    <phoneticPr fontId="27"/>
  </si>
  <si>
    <t>　当該施設の従業者の管理、業務の実施状況の把握その他の管理を一元的に行っている。</t>
    <phoneticPr fontId="27"/>
  </si>
  <si>
    <t>（２３）　管理者の責務</t>
    <rPh sb="5" eb="8">
      <t>カンリシャ</t>
    </rPh>
    <rPh sb="9" eb="11">
      <t>セキム</t>
    </rPh>
    <phoneticPr fontId="27"/>
  </si>
  <si>
    <t>　現にサービスの提供を行っているときに入所者の病状の急変が生じた場合その他必要な場合のため、あらかじめ、配置医師との連携方法その他の緊急時等における対応方法を定めている。</t>
    <rPh sb="1" eb="2">
      <t>ゲン</t>
    </rPh>
    <rPh sb="8" eb="10">
      <t>テイキョウ</t>
    </rPh>
    <rPh sb="11" eb="12">
      <t>オコナ</t>
    </rPh>
    <rPh sb="19" eb="22">
      <t>ニュウショシャ</t>
    </rPh>
    <rPh sb="23" eb="25">
      <t>ビョウジョウ</t>
    </rPh>
    <rPh sb="26" eb="28">
      <t>キュウヘン</t>
    </rPh>
    <rPh sb="29" eb="30">
      <t>ショウ</t>
    </rPh>
    <rPh sb="32" eb="34">
      <t>バアイ</t>
    </rPh>
    <rPh sb="36" eb="37">
      <t>タ</t>
    </rPh>
    <rPh sb="37" eb="39">
      <t>ヒツヨウ</t>
    </rPh>
    <rPh sb="40" eb="42">
      <t>バアイ</t>
    </rPh>
    <rPh sb="52" eb="54">
      <t>ハイチ</t>
    </rPh>
    <rPh sb="54" eb="56">
      <t>イシ</t>
    </rPh>
    <rPh sb="58" eb="60">
      <t>レンケイ</t>
    </rPh>
    <rPh sb="60" eb="62">
      <t>ホウホウ</t>
    </rPh>
    <rPh sb="64" eb="65">
      <t>タ</t>
    </rPh>
    <rPh sb="66" eb="69">
      <t>キンキュウジ</t>
    </rPh>
    <rPh sb="69" eb="70">
      <t>トウ</t>
    </rPh>
    <rPh sb="74" eb="76">
      <t>タイオウ</t>
    </rPh>
    <rPh sb="76" eb="78">
      <t>ホウホウ</t>
    </rPh>
    <rPh sb="79" eb="80">
      <t>サダ</t>
    </rPh>
    <phoneticPr fontId="27"/>
  </si>
  <si>
    <t>（２２）　緊急時等の対応</t>
    <rPh sb="5" eb="8">
      <t>キンキュウジ</t>
    </rPh>
    <rPh sb="8" eb="9">
      <t>トウ</t>
    </rPh>
    <rPh sb="10" eb="12">
      <t>タイオウ</t>
    </rPh>
    <phoneticPr fontId="27"/>
  </si>
  <si>
    <t>　サービスを受けている利用者が正当な理由なしにサービスの利用に関する指示に従わず要介護状態の程度を増進させたとき、又は、偽りその他不正な行為によって保険給付を受ける若しくは受けようとしたときは、遅滞なく意見を付してその旨を市に通知している。（事例がない場合は「事例なし」と記入してください。）</t>
    <phoneticPr fontId="27"/>
  </si>
  <si>
    <t>（２１）　利用者に関する市町村への通知</t>
    <phoneticPr fontId="27"/>
  </si>
  <si>
    <t>　入居者について、病院又は診療所に入院する必要が生じた場合であって、入院後おおむね３か月以内に退院することが明らかに見込まれるときは、その者及びその家族の希望等を勘案し、必要に応じて適切な便宜を供与するとともに、やむを得ない事情がある場合を除き、退院後再び当該指定地域密着型介護老人福祉施設に円滑に入所することができるようにしている。</t>
    <rPh sb="2" eb="3">
      <t>キョ</t>
    </rPh>
    <rPh sb="132" eb="134">
      <t>チイキ</t>
    </rPh>
    <rPh sb="134" eb="137">
      <t>ミッチャクガタ</t>
    </rPh>
    <phoneticPr fontId="27"/>
  </si>
  <si>
    <t>（２０）　入居者の入院期間中の取扱い</t>
    <phoneticPr fontId="27"/>
  </si>
  <si>
    <t>　施設の医師又は看護職員は、常に入居者の健康の状況に注意し、必要に応じて健康保持のための適切な措置を採っている。</t>
    <phoneticPr fontId="27"/>
  </si>
  <si>
    <t>（１９）　健康管理</t>
    <rPh sb="5" eb="7">
      <t>ケンコウ</t>
    </rPh>
    <rPh sb="7" eb="9">
      <t>カンリ</t>
    </rPh>
    <phoneticPr fontId="27"/>
  </si>
  <si>
    <t>　入所者の口腔の健康の保持を図り、自立した日常生活を営むことができるよう、口腔衛生の管理態勢を整備し、各入所者の状態に応じた口腔衛生の管理を計画的に行っている。</t>
    <phoneticPr fontId="27"/>
  </si>
  <si>
    <t>　入居者に対し、その心身の状況等に応じて、日常生活を営むのに必要な機能を改善し、又はその減退を防止するための訓練を行っている。</t>
    <phoneticPr fontId="27"/>
  </si>
  <si>
    <t>（１６）　機能訓練</t>
    <rPh sb="5" eb="7">
      <t>キノウ</t>
    </rPh>
    <rPh sb="7" eb="9">
      <t>クンレン</t>
    </rPh>
    <phoneticPr fontId="27"/>
  </si>
  <si>
    <t>　入居者の外出の機会を確保するよう努めている。</t>
    <phoneticPr fontId="27"/>
  </si>
  <si>
    <t>　常に入居者の家族との連携を図るとともに、入居者とその家族との交流等の機会を確保するよう努めている。</t>
    <phoneticPr fontId="27"/>
  </si>
  <si>
    <t>　入居者が日常生活を営むのに必要な行政機関等に対する手続について、その者又はその家族において行うことが困難である場合は、その者の同意を得て、代わって行っている。</t>
    <phoneticPr fontId="27"/>
  </si>
  <si>
    <t>　入居者の嗜好に応じた趣味、教養又は娯楽に係る活動の機会を提供するとともに、入居者が自律的に行うこれらの活動を支援している。</t>
    <rPh sb="1" eb="4">
      <t>ニュウキョシャ</t>
    </rPh>
    <rPh sb="5" eb="7">
      <t>シコウ</t>
    </rPh>
    <rPh sb="8" eb="9">
      <t>オウ</t>
    </rPh>
    <rPh sb="11" eb="13">
      <t>シュミ</t>
    </rPh>
    <rPh sb="14" eb="16">
      <t>キョウヨウ</t>
    </rPh>
    <rPh sb="16" eb="17">
      <t>マタ</t>
    </rPh>
    <rPh sb="18" eb="20">
      <t>ゴラク</t>
    </rPh>
    <rPh sb="21" eb="22">
      <t>カカ</t>
    </rPh>
    <rPh sb="23" eb="25">
      <t>カツドウ</t>
    </rPh>
    <rPh sb="26" eb="28">
      <t>キカイ</t>
    </rPh>
    <rPh sb="29" eb="31">
      <t>テイキョウ</t>
    </rPh>
    <rPh sb="38" eb="41">
      <t>ニュウキョシャ</t>
    </rPh>
    <rPh sb="42" eb="45">
      <t>ジリツテキ</t>
    </rPh>
    <rPh sb="46" eb="47">
      <t>オコナ</t>
    </rPh>
    <rPh sb="52" eb="54">
      <t>カツドウ</t>
    </rPh>
    <rPh sb="55" eb="57">
      <t>シエン</t>
    </rPh>
    <phoneticPr fontId="27"/>
  </si>
  <si>
    <t>（１５）　社会生活上の便宜の提供等</t>
    <phoneticPr fontId="27"/>
  </si>
  <si>
    <t>　積極的に入所者の生活の向上を図ることを趣旨として、常に入所者の心身の状況、その置かれている環境等の的確な把握に努め、入所者又はその家族に対し、その相談に適切に応じるとともに、必要な助言その他の援助を行っている。</t>
    <phoneticPr fontId="27"/>
  </si>
  <si>
    <t>（１４）　相談及び援助</t>
    <phoneticPr fontId="27"/>
  </si>
  <si>
    <t>　入居者が相互に社会的関係を築くことができるよう、その意思を尊重しつつ、入居者が共同生活室で食事を摂ることを支援している。</t>
    <rPh sb="1" eb="4">
      <t>ニュウキョシャ</t>
    </rPh>
    <rPh sb="5" eb="7">
      <t>ソウゴ</t>
    </rPh>
    <rPh sb="8" eb="11">
      <t>シャカイテキ</t>
    </rPh>
    <rPh sb="11" eb="13">
      <t>カンケイ</t>
    </rPh>
    <rPh sb="14" eb="15">
      <t>キズ</t>
    </rPh>
    <rPh sb="27" eb="29">
      <t>イシ</t>
    </rPh>
    <rPh sb="30" eb="32">
      <t>ソンチョウ</t>
    </rPh>
    <rPh sb="36" eb="38">
      <t>ニュウキョ</t>
    </rPh>
    <rPh sb="38" eb="39">
      <t>シャ</t>
    </rPh>
    <rPh sb="40" eb="42">
      <t>キョウドウ</t>
    </rPh>
    <rPh sb="42" eb="44">
      <t>セイカツ</t>
    </rPh>
    <rPh sb="44" eb="45">
      <t>シツ</t>
    </rPh>
    <rPh sb="46" eb="48">
      <t>ショクジ</t>
    </rPh>
    <rPh sb="49" eb="50">
      <t>ト</t>
    </rPh>
    <rPh sb="54" eb="56">
      <t>シエン</t>
    </rPh>
    <phoneticPr fontId="27"/>
  </si>
  <si>
    <t>　入居者がその心身の状況に応じてできる限り自立して食事を摂ることができるよう必要な時間を確保している。</t>
    <rPh sb="1" eb="4">
      <t>ニュウキョシャ</t>
    </rPh>
    <rPh sb="7" eb="9">
      <t>シンシン</t>
    </rPh>
    <rPh sb="10" eb="12">
      <t>ジョウキョウ</t>
    </rPh>
    <rPh sb="13" eb="14">
      <t>オウ</t>
    </rPh>
    <rPh sb="19" eb="20">
      <t>カギ</t>
    </rPh>
    <rPh sb="21" eb="23">
      <t>ジリツ</t>
    </rPh>
    <rPh sb="25" eb="27">
      <t>ショクジ</t>
    </rPh>
    <rPh sb="28" eb="29">
      <t>ト</t>
    </rPh>
    <rPh sb="38" eb="40">
      <t>ヒツヨウ</t>
    </rPh>
    <rPh sb="41" eb="43">
      <t>ジカン</t>
    </rPh>
    <rPh sb="44" eb="46">
      <t>カクホ</t>
    </rPh>
    <phoneticPr fontId="27"/>
  </si>
  <si>
    <t>　栄養並びに入居者の心身の状況及び嗜好を考慮した食事を、入居者の生活習慣を尊重した適切な時間に提供している。</t>
    <rPh sb="28" eb="31">
      <t>ニュウキョシャ</t>
    </rPh>
    <rPh sb="32" eb="34">
      <t>セイカツ</t>
    </rPh>
    <rPh sb="34" eb="36">
      <t>シュウカン</t>
    </rPh>
    <rPh sb="37" eb="39">
      <t>ソンチョウ</t>
    </rPh>
    <phoneticPr fontId="27"/>
  </si>
  <si>
    <t>（１３）　食事</t>
    <rPh sb="5" eb="7">
      <t>ショクジ</t>
    </rPh>
    <phoneticPr fontId="27"/>
  </si>
  <si>
    <t xml:space="preserve">　褥瘡が発生しないよう適切な介護を行うとともに、その発生を予防するための体制を整備している。 </t>
    <phoneticPr fontId="27"/>
  </si>
  <si>
    <t>　おむつを使用せざるを得ない入居者については、排せつの自立を図りつつ、そのおむつを適切に取り替えている。</t>
    <rPh sb="5" eb="7">
      <t>シヨウ</t>
    </rPh>
    <rPh sb="11" eb="12">
      <t>エ</t>
    </rPh>
    <rPh sb="14" eb="17">
      <t>ニュウキョシャ</t>
    </rPh>
    <rPh sb="23" eb="24">
      <t>ハイ</t>
    </rPh>
    <rPh sb="27" eb="29">
      <t>ジリツ</t>
    </rPh>
    <rPh sb="30" eb="31">
      <t>ハカ</t>
    </rPh>
    <rPh sb="41" eb="43">
      <t>テキセツ</t>
    </rPh>
    <rPh sb="44" eb="45">
      <t>ト</t>
    </rPh>
    <rPh sb="46" eb="47">
      <t>カ</t>
    </rPh>
    <phoneticPr fontId="27"/>
  </si>
  <si>
    <t>　適切な方法により、入居者に入浴の機会（個浴の実施など入居者の意向に応じることができるだけの機会）を提供している。
（やむを得ない場合には清しきを行うことをもって入浴の機会の提供に代えることができます。）</t>
    <rPh sb="11" eb="12">
      <t>キョ</t>
    </rPh>
    <rPh sb="17" eb="19">
      <t>キカイ</t>
    </rPh>
    <rPh sb="20" eb="21">
      <t>コ</t>
    </rPh>
    <rPh sb="50" eb="52">
      <t>テイキョウ</t>
    </rPh>
    <rPh sb="62" eb="63">
      <t>エ</t>
    </rPh>
    <rPh sb="65" eb="67">
      <t>バアイ</t>
    </rPh>
    <rPh sb="69" eb="70">
      <t>セイ</t>
    </rPh>
    <rPh sb="73" eb="74">
      <t>オコナ</t>
    </rPh>
    <rPh sb="81" eb="83">
      <t>ニュウヨク</t>
    </rPh>
    <rPh sb="84" eb="86">
      <t>キカイ</t>
    </rPh>
    <rPh sb="87" eb="89">
      <t>テイキョウ</t>
    </rPh>
    <rPh sb="90" eb="91">
      <t>カ</t>
    </rPh>
    <phoneticPr fontId="27"/>
  </si>
  <si>
    <t>（１２）　介護</t>
    <rPh sb="5" eb="7">
      <t>カイゴ</t>
    </rPh>
    <phoneticPr fontId="27"/>
  </si>
  <si>
    <t>　計画担当介護支援専門員は、利用者が要介護更新認定、要介護状態区分変更認定を受ける場合、又はサービス計画の変更を行う場合、サービス担当者会議の開催、担当者に対する照会等により、地域密着型施設サービス計画の変更の必要性について、担当者から、専門的な見地からの意見を求めている。</t>
    <rPh sb="14" eb="17">
      <t>リヨウシャ</t>
    </rPh>
    <rPh sb="18" eb="19">
      <t>ヨウ</t>
    </rPh>
    <rPh sb="19" eb="21">
      <t>カイゴ</t>
    </rPh>
    <rPh sb="21" eb="23">
      <t>コウシン</t>
    </rPh>
    <rPh sb="23" eb="25">
      <t>ニンテイ</t>
    </rPh>
    <rPh sb="26" eb="27">
      <t>ヨウ</t>
    </rPh>
    <rPh sb="27" eb="29">
      <t>カイゴ</t>
    </rPh>
    <rPh sb="29" eb="31">
      <t>ジョウタイ</t>
    </rPh>
    <rPh sb="31" eb="33">
      <t>クブン</t>
    </rPh>
    <rPh sb="33" eb="35">
      <t>ヘンコウ</t>
    </rPh>
    <rPh sb="35" eb="37">
      <t>ニンテイ</t>
    </rPh>
    <rPh sb="38" eb="39">
      <t>ウ</t>
    </rPh>
    <rPh sb="41" eb="42">
      <t>バ</t>
    </rPh>
    <phoneticPr fontId="27"/>
  </si>
  <si>
    <t>　実施状況の把握（モニタリング）に当たっては、入居者及びその家族並びに担当者との連絡を継続的に行い、定期的に入居者に面接を行い、定期的にモニタリングの結果を記録している。</t>
    <rPh sb="64" eb="67">
      <t>テイキテキ</t>
    </rPh>
    <phoneticPr fontId="27"/>
  </si>
  <si>
    <t>　計画担当介護支援専門員は、地域密着型施設サービス計画の作成後、地域密着型施設サービス計画の実施状況の把握（モニタリング）を行い、必要に応じて地域密着型施設サービス計画の変更を行っている。</t>
    <phoneticPr fontId="27"/>
  </si>
  <si>
    <t>　計画担当介護支援専門員は、地域密着型施設サービス計画の原案の内容について入居者又はその家族に対して説明し、文書により入居者の同意を得ている。また、地域密着型施設サービス計画を入居者に交付している。</t>
    <rPh sb="14" eb="16">
      <t>チイキ</t>
    </rPh>
    <rPh sb="16" eb="19">
      <t>ミッチャクガタ</t>
    </rPh>
    <rPh sb="19" eb="21">
      <t>シセツ</t>
    </rPh>
    <rPh sb="74" eb="76">
      <t>チイキ</t>
    </rPh>
    <rPh sb="76" eb="79">
      <t>ミッチャクガタ</t>
    </rPh>
    <phoneticPr fontId="27"/>
  </si>
  <si>
    <t>　計画担当介護支援専門員は、サービス担当者会議の開催、担当者に対する照会等により、地域密着型施設サービス計画の原案の内容について、担当者から、専門的な見地からの意見を求めている。</t>
    <rPh sb="1" eb="3">
      <t>ケイカク</t>
    </rPh>
    <rPh sb="3" eb="5">
      <t>タントウ</t>
    </rPh>
    <rPh sb="5" eb="7">
      <t>カイゴ</t>
    </rPh>
    <rPh sb="7" eb="9">
      <t>シエン</t>
    </rPh>
    <rPh sb="9" eb="12">
      <t>センモンイン</t>
    </rPh>
    <rPh sb="18" eb="21">
      <t>タントウシャ</t>
    </rPh>
    <rPh sb="21" eb="23">
      <t>カイギ</t>
    </rPh>
    <rPh sb="24" eb="26">
      <t>カイサイ</t>
    </rPh>
    <rPh sb="27" eb="30">
      <t>タントウシャ</t>
    </rPh>
    <rPh sb="31" eb="32">
      <t>タイ</t>
    </rPh>
    <rPh sb="34" eb="36">
      <t>ショウカイ</t>
    </rPh>
    <rPh sb="36" eb="37">
      <t>トウ</t>
    </rPh>
    <rPh sb="55" eb="57">
      <t>ゲンアン</t>
    </rPh>
    <rPh sb="58" eb="60">
      <t>ナイヨウ</t>
    </rPh>
    <rPh sb="65" eb="68">
      <t>タントウシャ</t>
    </rPh>
    <rPh sb="71" eb="74">
      <t>センモンテキ</t>
    </rPh>
    <rPh sb="75" eb="77">
      <t>ケンチ</t>
    </rPh>
    <rPh sb="80" eb="82">
      <t>イケン</t>
    </rPh>
    <rPh sb="83" eb="84">
      <t>モト</t>
    </rPh>
    <phoneticPr fontId="27"/>
  </si>
  <si>
    <t>　計画担当介護支援専門員は、解決すべき課題の把握（アセスメント）に当たっては、入居者及びその家族に面接して行なっている。</t>
    <phoneticPr fontId="27"/>
  </si>
  <si>
    <t>　介護支援専門員に地域密着型施設サービス計画の作成に関する業務を担当させている。</t>
    <rPh sb="1" eb="2">
      <t>カイ</t>
    </rPh>
    <rPh sb="9" eb="11">
      <t>チイキ</t>
    </rPh>
    <rPh sb="11" eb="14">
      <t>ミッチャクガタ</t>
    </rPh>
    <phoneticPr fontId="27"/>
  </si>
  <si>
    <t>（１１）　地域密着型施設サービス計画等の作成</t>
    <rPh sb="18" eb="19">
      <t>トウ</t>
    </rPh>
    <rPh sb="20" eb="22">
      <t>サクセイ</t>
    </rPh>
    <phoneticPr fontId="27"/>
  </si>
  <si>
    <t>　介護職員その他の従業者に対し、身体的拘束等の適正化のための研修を定期的に(年２回以上）実施している。　</t>
    <rPh sb="1" eb="3">
      <t>カイゴ</t>
    </rPh>
    <rPh sb="3" eb="5">
      <t>ショクイン</t>
    </rPh>
    <rPh sb="7" eb="8">
      <t>タ</t>
    </rPh>
    <rPh sb="9" eb="12">
      <t>ジュウギョウシャ</t>
    </rPh>
    <rPh sb="13" eb="14">
      <t>タイ</t>
    </rPh>
    <rPh sb="16" eb="19">
      <t>シンタイテキ</t>
    </rPh>
    <rPh sb="19" eb="21">
      <t>コウソク</t>
    </rPh>
    <rPh sb="21" eb="22">
      <t>トウ</t>
    </rPh>
    <rPh sb="23" eb="26">
      <t>テキセイカ</t>
    </rPh>
    <rPh sb="30" eb="32">
      <t>ケンシュウ</t>
    </rPh>
    <rPh sb="33" eb="36">
      <t>テイキテキ</t>
    </rPh>
    <rPh sb="38" eb="39">
      <t>ネン</t>
    </rPh>
    <rPh sb="40" eb="41">
      <t>カイ</t>
    </rPh>
    <rPh sb="41" eb="43">
      <t>イジョウ</t>
    </rPh>
    <rPh sb="44" eb="46">
      <t>ジッシ</t>
    </rPh>
    <phoneticPr fontId="27"/>
  </si>
  <si>
    <t>問15</t>
    <rPh sb="0" eb="1">
      <t>ト</t>
    </rPh>
    <phoneticPr fontId="27"/>
  </si>
  <si>
    <t>　身体的拘束等の適正化のための指針を整備している。　</t>
    <rPh sb="6" eb="7">
      <t>トウ</t>
    </rPh>
    <rPh sb="8" eb="11">
      <t>テキセイカ</t>
    </rPh>
    <rPh sb="15" eb="17">
      <t>シシン</t>
    </rPh>
    <rPh sb="18" eb="20">
      <t>セイビ</t>
    </rPh>
    <phoneticPr fontId="27"/>
  </si>
  <si>
    <t>　身体的拘束等の適正化のための対策を検討する委員会を３か月に１回以上開催するとともに、その結果について、介護職員その他の従業者に周知徹底を図っている　</t>
    <rPh sb="6" eb="7">
      <t>トウ</t>
    </rPh>
    <rPh sb="8" eb="11">
      <t>テキセイカ</t>
    </rPh>
    <rPh sb="15" eb="17">
      <t>タイサク</t>
    </rPh>
    <rPh sb="18" eb="20">
      <t>ケントウ</t>
    </rPh>
    <rPh sb="22" eb="25">
      <t>イインカイ</t>
    </rPh>
    <rPh sb="28" eb="29">
      <t>ツキ</t>
    </rPh>
    <rPh sb="31" eb="32">
      <t>カイ</t>
    </rPh>
    <rPh sb="32" eb="34">
      <t>イジョウ</t>
    </rPh>
    <rPh sb="34" eb="36">
      <t>カイサイ</t>
    </rPh>
    <rPh sb="45" eb="47">
      <t>ケッカ</t>
    </rPh>
    <rPh sb="52" eb="54">
      <t>カイゴ</t>
    </rPh>
    <rPh sb="54" eb="56">
      <t>ショクイン</t>
    </rPh>
    <rPh sb="58" eb="59">
      <t>タ</t>
    </rPh>
    <rPh sb="60" eb="63">
      <t>ジュウギョウシャ</t>
    </rPh>
    <rPh sb="64" eb="66">
      <t>シュウチ</t>
    </rPh>
    <rPh sb="66" eb="68">
      <t>テッテイ</t>
    </rPh>
    <rPh sb="69" eb="70">
      <t>ハカ</t>
    </rPh>
    <phoneticPr fontId="27"/>
  </si>
  <si>
    <t>　身体的拘束等の必要がなくなった場合、すみやかに拘束を解除している。</t>
    <rPh sb="6" eb="7">
      <t>トウ</t>
    </rPh>
    <phoneticPr fontId="27"/>
  </si>
  <si>
    <t>　身体的拘束等を行った場合、常に観察、再検討を行っている。　</t>
    <phoneticPr fontId="27"/>
  </si>
  <si>
    <t>　身体的拘束等を行った場合、その態様及び時間、その際の入所者の心身の状況、緊急やむを得なかった理由を記録している。</t>
    <rPh sb="27" eb="29">
      <t>ニュウショ</t>
    </rPh>
    <phoneticPr fontId="27"/>
  </si>
  <si>
    <t>　入所者や家族に対し、身体的拘束の内容、目的、理由、拘束の時間、時間帯、期間等を詳細に説明し、理解を得ている。</t>
    <rPh sb="13" eb="14">
      <t>テキ</t>
    </rPh>
    <phoneticPr fontId="27"/>
  </si>
  <si>
    <t>　問７の検討結果について記録している。</t>
    <rPh sb="1" eb="2">
      <t>トイ</t>
    </rPh>
    <phoneticPr fontId="27"/>
  </si>
  <si>
    <t>　やむを得ず身体的拘束等を行う場合には、「切迫性」「非代替性」「一時性」のすべてを満たしているか、チームで検討している。（担当者のみで判断している場合は「×」）</t>
    <phoneticPr fontId="27"/>
  </si>
  <si>
    <t>　身体的拘束等を行っている（行った）事例がある。</t>
    <rPh sb="8" eb="9">
      <t>オコナ</t>
    </rPh>
    <phoneticPr fontId="27"/>
  </si>
  <si>
    <t>　やむを得ず身体的拘束等を行う場合の手続き等を定めている。</t>
    <phoneticPr fontId="27"/>
  </si>
  <si>
    <t>　身体的拘束を行わないための計画等の作成や研修等を通じて、身体的拘束による弊害等について各職員に周知するとともに、施設全体で身体的拘束廃止に取り組んでいる。</t>
    <rPh sb="3" eb="4">
      <t>テキ</t>
    </rPh>
    <rPh sb="31" eb="32">
      <t>テキ</t>
    </rPh>
    <rPh sb="64" eb="65">
      <t>テキ</t>
    </rPh>
    <phoneticPr fontId="27"/>
  </si>
  <si>
    <t>　「身体的拘束廃止委員会」等には管理者及び各職種の従業員が参加している。また、委員会の記録を残している。（施設のトップ及び全職種のバックアップ体制がある。）</t>
    <rPh sb="4" eb="5">
      <t>テキ</t>
    </rPh>
    <phoneticPr fontId="27"/>
  </si>
  <si>
    <t>　「身体的拘束廃止委員会」等の体制を整備している。</t>
    <rPh sb="4" eb="5">
      <t>テキ</t>
    </rPh>
    <phoneticPr fontId="27"/>
  </si>
  <si>
    <t>　サービスの提供に当たっては、当該入所（利用）者又は他の入所者等の生命又は身体を保護するため緊急やむを得ない場合を除き、身体的拘束その他入所（利用）者の行動を制限する行為を行っていない。</t>
    <rPh sb="20" eb="22">
      <t>リヨウ</t>
    </rPh>
    <phoneticPr fontId="27"/>
  </si>
  <si>
    <t>（１０）　身体拘束廃止</t>
    <rPh sb="5" eb="7">
      <t>シンタイ</t>
    </rPh>
    <rPh sb="7" eb="9">
      <t>コウソク</t>
    </rPh>
    <rPh sb="9" eb="11">
      <t>ハイシ</t>
    </rPh>
    <phoneticPr fontId="27"/>
  </si>
  <si>
    <t>　従業者は、サービス提供に当たっては、懇切丁寧に行うことを旨とし、入所者又はその家族に対して、地域密着型施設サービス計画の目標及び内容並びに行事及び日課等の処遇上必要な事項について、理解しやすいように説明している。</t>
    <phoneticPr fontId="27"/>
  </si>
  <si>
    <t>　地域密着型施設サービス計画に基づき、サービスが漫然かつ画一的なものとならないよう配慮している。</t>
    <phoneticPr fontId="27"/>
  </si>
  <si>
    <t>　地域密着型施設サービス計画に基づき、入所者の要介護状態の軽減又は悪化の防止に資するよう、その者の心身の状況等に応じて、その者の処遇を妥当適切に行なっている。</t>
    <phoneticPr fontId="27"/>
  </si>
  <si>
    <t>（９）　指定地域密着型介護老人福祉施設入所者生活介護の取扱方針</t>
    <phoneticPr fontId="27"/>
  </si>
  <si>
    <t>　法定代理受領サービスでないサービス提供に係る利用料の支払いを受けた場合は、サービスの内容、費用の額その他利用者が保険給付を請求する上で必要と認められる事項を記載したサービス提供証明書を利用者に対して交付している。（事例がない場合は「事例なし」と記入してください。）</t>
    <phoneticPr fontId="27"/>
  </si>
  <si>
    <t>（８）　保険給付の請求のための証明書の交付</t>
    <phoneticPr fontId="27"/>
  </si>
  <si>
    <t>　食事の提供等のサービスの提供に当たっては、あらかじめ、入居者又はその家族に対し、当該サービスの内容及び費用を記した文書を交付して説明を行い、入居者から文書による同意を得ている。</t>
    <rPh sb="1" eb="3">
      <t>ショクジ</t>
    </rPh>
    <rPh sb="4" eb="7">
      <t>テイキョウトウ</t>
    </rPh>
    <phoneticPr fontId="27"/>
  </si>
  <si>
    <t>　通院等の外出介助に係る付き添い料、介護上必要な福祉用具に係る費用、定期健康診断に係る費用、機能訓練に係る材料費、洗濯に係る費用（外部のクリーニング店に取り継ぐものを除く）、おむつ代等を入居者から徴収していない。
※本来、施設（事業所）がサービス提供の一環として行うべきものを入所（利用）者と外部業者との直接契約により一律に負担させた場合も同様</t>
    <rPh sb="1" eb="3">
      <t>ツウイン</t>
    </rPh>
    <rPh sb="3" eb="4">
      <t>トウ</t>
    </rPh>
    <rPh sb="5" eb="7">
      <t>ガイシュツ</t>
    </rPh>
    <rPh sb="7" eb="9">
      <t>カイジョ</t>
    </rPh>
    <rPh sb="10" eb="11">
      <t>カカ</t>
    </rPh>
    <rPh sb="12" eb="13">
      <t>ツ</t>
    </rPh>
    <rPh sb="14" eb="15">
      <t>ソ</t>
    </rPh>
    <rPh sb="16" eb="17">
      <t>リョウ</t>
    </rPh>
    <rPh sb="91" eb="92">
      <t>トウ</t>
    </rPh>
    <rPh sb="171" eb="172">
      <t>ヨウ</t>
    </rPh>
    <phoneticPr fontId="27"/>
  </si>
  <si>
    <t>（７）　利用料等の受領</t>
    <rPh sb="4" eb="7">
      <t>リヨウリョウ</t>
    </rPh>
    <rPh sb="7" eb="8">
      <t>トウ</t>
    </rPh>
    <rPh sb="9" eb="11">
      <t>ジュリョウ</t>
    </rPh>
    <phoneticPr fontId="27"/>
  </si>
  <si>
    <t>（６）　サービス提供の記録</t>
    <rPh sb="8" eb="10">
      <t>テイキョウ</t>
    </rPh>
    <rPh sb="11" eb="13">
      <t>キロク</t>
    </rPh>
    <phoneticPr fontId="27"/>
  </si>
  <si>
    <t>　入所者の退所に際しては、居宅サービス計画の作成等の援助に資するため、指定居宅介護支援事業者に対する情報の提供に努めるほか、保健医療サービス又は福祉サービスを提供する者との密接な連携に努めている。</t>
    <phoneticPr fontId="27"/>
  </si>
  <si>
    <t>　問4の検討の結果、居宅において日常生活を営むことができると認められる入所者に対し、その者及びその家族の希望、その者が退所後に置かれることとなる環境等を勘案し、その者の円滑な退所のために必要な援助を行っている。</t>
    <rPh sb="1" eb="2">
      <t>トイ</t>
    </rPh>
    <phoneticPr fontId="27"/>
  </si>
  <si>
    <t>　問4の検討は、生活相談員、介護職員、看護職員、介護支援専門員等の従業者の協議によって行っている。</t>
    <rPh sb="1" eb="2">
      <t>トイ</t>
    </rPh>
    <phoneticPr fontId="27"/>
  </si>
  <si>
    <t>　入所者の心身の状況、その置かれている環境等に照らし、その者が退所して居宅において日常生活を営むことができるかどうかについて定期的に検討している。</t>
    <phoneticPr fontId="27"/>
  </si>
  <si>
    <t>　入所申込者の入所に際しては、その者に係る指定居宅介護支援事業者に対する照会等により、心身の状況、生活歴、病歴、指定居宅サービス等の利用状況等の把握に努めている。</t>
    <phoneticPr fontId="27"/>
  </si>
  <si>
    <t>　入所申込者の数が入所定員から入所者の数を差し引いた数を超えている場合には、介護の必要の程度及び家族等の状況を勘案し、サービスを受ける必要性が高いと認められる入所申込者を優先的に入所させるよう努めている。</t>
    <phoneticPr fontId="27"/>
  </si>
  <si>
    <t>　サービスの対象としているのは、身体上又は精神上著しい障がいがあるために常時の介護を必要とし、かつ、居宅においてこれを受けることが困難な者である。</t>
    <phoneticPr fontId="27"/>
  </si>
  <si>
    <t>（５）　入退所</t>
    <phoneticPr fontId="27"/>
  </si>
  <si>
    <t>　利用者の要介護認定の更新の申請が、遅くとも当該利用者が受けている要介護認定の有効期間が終了する日の３０日前になされるよう、必要な援助を行っている。</t>
    <phoneticPr fontId="27"/>
  </si>
  <si>
    <t>　入所の際に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t>
    <phoneticPr fontId="27"/>
  </si>
  <si>
    <t>（４）　要介護認定の申請に係る援助</t>
    <phoneticPr fontId="27"/>
  </si>
  <si>
    <t>　入所申込者が入院治療を必要とする場合その他入所申込者に対し自ら適切な便宜を提供することが困難である場合は、適切な病院若しくは診療所又は介護老人保健施設若しくは介護医療院を紹介する等の適切な措置を速やかに講じている。</t>
    <phoneticPr fontId="27"/>
  </si>
  <si>
    <t>（３）　サービス提供困難時の対応</t>
    <phoneticPr fontId="27"/>
  </si>
  <si>
    <t>　正当な理由なくサービスの提供を拒んでいませんか。（拒んでいなければ○）</t>
    <phoneticPr fontId="27"/>
  </si>
  <si>
    <t>（２）　提供拒否の禁止</t>
    <phoneticPr fontId="27"/>
  </si>
  <si>
    <t>重要事項を記した文書が最新の状況を反映したものになっている。（従業者の勤務体制・料金表等）</t>
    <rPh sb="0" eb="2">
      <t>ジュウヨウ</t>
    </rPh>
    <rPh sb="2" eb="4">
      <t>ジコウ</t>
    </rPh>
    <rPh sb="5" eb="6">
      <t>シル</t>
    </rPh>
    <rPh sb="8" eb="10">
      <t>ブンショ</t>
    </rPh>
    <rPh sb="11" eb="13">
      <t>サイシン</t>
    </rPh>
    <rPh sb="14" eb="16">
      <t>ジョウキョウ</t>
    </rPh>
    <rPh sb="17" eb="19">
      <t>ハンエイ</t>
    </rPh>
    <rPh sb="31" eb="34">
      <t>ジュウギョウシャ</t>
    </rPh>
    <rPh sb="35" eb="37">
      <t>キンム</t>
    </rPh>
    <rPh sb="37" eb="39">
      <t>タイセイ</t>
    </rPh>
    <rPh sb="40" eb="42">
      <t>リョウキン</t>
    </rPh>
    <rPh sb="42" eb="43">
      <t>ヒョウ</t>
    </rPh>
    <rPh sb="43" eb="44">
      <t>トウ</t>
    </rPh>
    <phoneticPr fontId="27"/>
  </si>
  <si>
    <t>サービスの提供の開始に際しては、あらかじめ、入所（利用）申込者又はその家族に対し、運営規程の概要、従業者の勤務の体制その他の入所申込者のサービスの選択に資すると認められる重要事項を記した文書を交付して説明を行い、当該提供の開始について入所申込者の同意を得ている。</t>
    <rPh sb="25" eb="27">
      <t>リヨウ</t>
    </rPh>
    <phoneticPr fontId="27"/>
  </si>
  <si>
    <t>（1）　内容及び手続の説明及び同意</t>
    <rPh sb="4" eb="6">
      <t>ナイヨウ</t>
    </rPh>
    <rPh sb="6" eb="7">
      <t>オヨ</t>
    </rPh>
    <rPh sb="8" eb="10">
      <t>テツヅ</t>
    </rPh>
    <rPh sb="11" eb="13">
      <t>セツメイ</t>
    </rPh>
    <rPh sb="13" eb="14">
      <t>オヨ</t>
    </rPh>
    <rPh sb="15" eb="17">
      <t>ドウイ</t>
    </rPh>
    <phoneticPr fontId="27"/>
  </si>
  <si>
    <t>（９）　介護支援専門員</t>
    <rPh sb="4" eb="6">
      <t>カイゴ</t>
    </rPh>
    <rPh sb="6" eb="8">
      <t>シエン</t>
    </rPh>
    <rPh sb="8" eb="11">
      <t>センモンイン</t>
    </rPh>
    <phoneticPr fontId="27"/>
  </si>
  <si>
    <t>　理学療法士、作業療法士、言語聴覚士、看護職員、柔道整復師又はあん摩マッサージ指圧師のいずれかの資格を有している。</t>
    <rPh sb="1" eb="3">
      <t>リガク</t>
    </rPh>
    <rPh sb="3" eb="6">
      <t>リョウホウシ</t>
    </rPh>
    <rPh sb="7" eb="9">
      <t>サギョウ</t>
    </rPh>
    <rPh sb="9" eb="11">
      <t>リョウホウ</t>
    </rPh>
    <rPh sb="11" eb="12">
      <t>シ</t>
    </rPh>
    <rPh sb="13" eb="15">
      <t>ゲンゴ</t>
    </rPh>
    <rPh sb="15" eb="17">
      <t>チョウカク</t>
    </rPh>
    <rPh sb="17" eb="18">
      <t>シ</t>
    </rPh>
    <rPh sb="19" eb="21">
      <t>カンゴ</t>
    </rPh>
    <rPh sb="21" eb="23">
      <t>ショクイン</t>
    </rPh>
    <rPh sb="24" eb="26">
      <t>ジュウドウ</t>
    </rPh>
    <rPh sb="26" eb="28">
      <t>セイフク</t>
    </rPh>
    <rPh sb="28" eb="29">
      <t>シ</t>
    </rPh>
    <rPh sb="29" eb="30">
      <t>マタ</t>
    </rPh>
    <rPh sb="33" eb="34">
      <t>マ</t>
    </rPh>
    <rPh sb="39" eb="41">
      <t>シアツ</t>
    </rPh>
    <rPh sb="41" eb="42">
      <t>シ</t>
    </rPh>
    <phoneticPr fontId="27"/>
  </si>
  <si>
    <t>　１以上配置している。
（利用者に必要な機能訓練を行うことが可能な時間数の配置をお願いします。）</t>
    <rPh sb="2" eb="4">
      <t>イジョウ</t>
    </rPh>
    <rPh sb="4" eb="6">
      <t>ハイチ</t>
    </rPh>
    <phoneticPr fontId="27"/>
  </si>
  <si>
    <t>（８）　機能訓練指導員</t>
    <rPh sb="4" eb="6">
      <t>キノウ</t>
    </rPh>
    <rPh sb="6" eb="8">
      <t>クンレン</t>
    </rPh>
    <rPh sb="8" eb="11">
      <t>シドウイン</t>
    </rPh>
    <phoneticPr fontId="27"/>
  </si>
  <si>
    <t>　１以上配置している。</t>
    <rPh sb="2" eb="4">
      <t>イジョウ</t>
    </rPh>
    <rPh sb="4" eb="6">
      <t>ハイチ</t>
    </rPh>
    <phoneticPr fontId="27"/>
  </si>
  <si>
    <t>（７）　栄養士又は管理栄養士</t>
    <rPh sb="4" eb="7">
      <t>エイヨウシ</t>
    </rPh>
    <rPh sb="7" eb="8">
      <t>マタ</t>
    </rPh>
    <rPh sb="9" eb="11">
      <t>カンリ</t>
    </rPh>
    <rPh sb="11" eb="14">
      <t>エイヨウシ</t>
    </rPh>
    <phoneticPr fontId="27"/>
  </si>
  <si>
    <t>　１以上の常勤の介護職員を配置している。</t>
    <rPh sb="2" eb="4">
      <t>イジョウ</t>
    </rPh>
    <rPh sb="5" eb="7">
      <t>ジョウキン</t>
    </rPh>
    <rPh sb="8" eb="10">
      <t>カイゴ</t>
    </rPh>
    <rPh sb="10" eb="12">
      <t>ショクイン</t>
    </rPh>
    <rPh sb="13" eb="15">
      <t>ハイチ</t>
    </rPh>
    <phoneticPr fontId="27"/>
  </si>
  <si>
    <t>（６）　介護職員</t>
    <rPh sb="4" eb="6">
      <t>カイゴ</t>
    </rPh>
    <rPh sb="6" eb="8">
      <t>ショクイン</t>
    </rPh>
    <phoneticPr fontId="27"/>
  </si>
  <si>
    <t>　ユニットごとに常勤のユニットケアリーダー研修を受講した従業者をユニットリーダーとして配置している。</t>
    <rPh sb="21" eb="23">
      <t>ケンシュウ</t>
    </rPh>
    <rPh sb="24" eb="26">
      <t>ジュコウ</t>
    </rPh>
    <rPh sb="28" eb="31">
      <t>ジュウギョウシャ</t>
    </rPh>
    <phoneticPr fontId="27"/>
  </si>
  <si>
    <t>　夜間及び深夜において、２ユニットごとに常時１以上の介護職員又は看護職員を配置している。</t>
    <rPh sb="1" eb="3">
      <t>ヤカン</t>
    </rPh>
    <rPh sb="3" eb="4">
      <t>オヨ</t>
    </rPh>
    <rPh sb="5" eb="7">
      <t>シンヤ</t>
    </rPh>
    <rPh sb="20" eb="22">
      <t>ジョウジ</t>
    </rPh>
    <rPh sb="23" eb="25">
      <t>イジョウ</t>
    </rPh>
    <phoneticPr fontId="27"/>
  </si>
  <si>
    <t>　日中において、ユニットごとに常時１以上の介護職員又は看護職員を配置している。</t>
    <rPh sb="1" eb="3">
      <t>ニッチュウ</t>
    </rPh>
    <rPh sb="15" eb="17">
      <t>ジョウジ</t>
    </rPh>
    <rPh sb="18" eb="20">
      <t>イジョウ</t>
    </rPh>
    <rPh sb="21" eb="23">
      <t>カイゴ</t>
    </rPh>
    <rPh sb="23" eb="25">
      <t>ショクイン</t>
    </rPh>
    <rPh sb="25" eb="26">
      <t>マタ</t>
    </rPh>
    <phoneticPr fontId="27"/>
  </si>
  <si>
    <t>（５）　介護職員又は看護職員</t>
    <rPh sb="4" eb="6">
      <t>カイゴ</t>
    </rPh>
    <rPh sb="6" eb="8">
      <t>ショクイン</t>
    </rPh>
    <rPh sb="8" eb="9">
      <t>マタ</t>
    </rPh>
    <rPh sb="10" eb="12">
      <t>カンゴ</t>
    </rPh>
    <rPh sb="12" eb="14">
      <t>ショクイン</t>
    </rPh>
    <phoneticPr fontId="27"/>
  </si>
  <si>
    <t>　上記の看護職員のうち、１人以上は常勤職員である。</t>
    <rPh sb="1" eb="3">
      <t>ジョウキ</t>
    </rPh>
    <rPh sb="4" eb="6">
      <t>カンゴ</t>
    </rPh>
    <rPh sb="6" eb="8">
      <t>ショクイン</t>
    </rPh>
    <rPh sb="13" eb="14">
      <t>ニン</t>
    </rPh>
    <rPh sb="14" eb="16">
      <t>イジョウ</t>
    </rPh>
    <rPh sb="17" eb="19">
      <t>ジョウキン</t>
    </rPh>
    <rPh sb="19" eb="21">
      <t>ショクイン</t>
    </rPh>
    <phoneticPr fontId="27"/>
  </si>
  <si>
    <t>（４）　看護職員</t>
    <rPh sb="4" eb="6">
      <t>カンゴ</t>
    </rPh>
    <rPh sb="6" eb="8">
      <t>ショクイン</t>
    </rPh>
    <phoneticPr fontId="27"/>
  </si>
  <si>
    <t>　１人以上常勤職員を配置している。</t>
    <phoneticPr fontId="27"/>
  </si>
  <si>
    <t>（３）　生活相談員</t>
    <rPh sb="4" eb="6">
      <t>セイカツ</t>
    </rPh>
    <rPh sb="6" eb="9">
      <t>ソウダンイン</t>
    </rPh>
    <phoneticPr fontId="27"/>
  </si>
  <si>
    <t>　入所者に対し健康管理及び療養上の指導を行うために必要な数を配置している。</t>
    <rPh sb="1" eb="3">
      <t>ニュウショ</t>
    </rPh>
    <rPh sb="5" eb="6">
      <t>タイ</t>
    </rPh>
    <rPh sb="7" eb="9">
      <t>ケンコウ</t>
    </rPh>
    <rPh sb="9" eb="11">
      <t>カンリ</t>
    </rPh>
    <rPh sb="11" eb="12">
      <t>オヨ</t>
    </rPh>
    <rPh sb="13" eb="15">
      <t>リョウヨウ</t>
    </rPh>
    <rPh sb="15" eb="16">
      <t>ジョウ</t>
    </rPh>
    <rPh sb="17" eb="19">
      <t>シドウ</t>
    </rPh>
    <rPh sb="20" eb="21">
      <t>オコナ</t>
    </rPh>
    <rPh sb="25" eb="27">
      <t>ヒツヨウ</t>
    </rPh>
    <rPh sb="28" eb="29">
      <t>スウ</t>
    </rPh>
    <rPh sb="30" eb="32">
      <t>ハイチ</t>
    </rPh>
    <phoneticPr fontId="27"/>
  </si>
  <si>
    <t>（２）　医師</t>
    <rPh sb="4" eb="6">
      <t>イシ</t>
    </rPh>
    <phoneticPr fontId="27"/>
  </si>
  <si>
    <t>　常勤専従職員を配置している。
（ただし、管理業務に支障がない場合は、当該施設の従業者としての職務、同一敷地内の他の事業所・施設の職務を兼務可能）</t>
    <phoneticPr fontId="27"/>
  </si>
  <si>
    <t>（１）　管理者</t>
    <rPh sb="4" eb="7">
      <t>カンリシャ</t>
    </rPh>
    <phoneticPr fontId="27"/>
  </si>
  <si>
    <t>－</t>
    <phoneticPr fontId="27"/>
  </si>
  <si>
    <t>×</t>
    <phoneticPr fontId="27"/>
  </si>
  <si>
    <t>○</t>
    <phoneticPr fontId="27"/>
  </si>
  <si>
    <t>※ 入居者数は、別添「入居者数・利用者数一覧表」の計算結果を転記してください。</t>
    <rPh sb="5" eb="6">
      <t>スウ</t>
    </rPh>
    <rPh sb="14" eb="15">
      <t>スウ</t>
    </rPh>
    <rPh sb="25" eb="27">
      <t>ケイサン</t>
    </rPh>
    <rPh sb="27" eb="29">
      <t>ケッカ</t>
    </rPh>
    <rPh sb="30" eb="32">
      <t>テンキ</t>
    </rPh>
    <phoneticPr fontId="27"/>
  </si>
  <si>
    <t>人</t>
    <rPh sb="0" eb="1">
      <t>ニン</t>
    </rPh>
    <phoneticPr fontId="27"/>
  </si>
  <si>
    <t>入居者数</t>
    <rPh sb="3" eb="4">
      <t>スウ</t>
    </rPh>
    <phoneticPr fontId="27"/>
  </si>
  <si>
    <t>定員</t>
    <rPh sb="0" eb="2">
      <t>テイイン</t>
    </rPh>
    <phoneticPr fontId="27"/>
  </si>
  <si>
    <t>ＦＡＸ番号</t>
    <rPh sb="3" eb="5">
      <t>バンゴウ</t>
    </rPh>
    <phoneticPr fontId="3"/>
  </si>
  <si>
    <t>電話番号</t>
    <rPh sb="0" eb="2">
      <t>デンワ</t>
    </rPh>
    <rPh sb="2" eb="4">
      <t>バンゴウ</t>
    </rPh>
    <phoneticPr fontId="3"/>
  </si>
  <si>
    <t>連絡先</t>
    <rPh sb="0" eb="2">
      <t>レンラク</t>
    </rPh>
    <rPh sb="2" eb="3">
      <t>サキ</t>
    </rPh>
    <phoneticPr fontId="27"/>
  </si>
  <si>
    <t>〒</t>
    <phoneticPr fontId="27"/>
  </si>
  <si>
    <t>所　在　地</t>
    <rPh sb="0" eb="1">
      <t>トコロ</t>
    </rPh>
    <rPh sb="2" eb="3">
      <t>ザイ</t>
    </rPh>
    <rPh sb="4" eb="5">
      <t>チ</t>
    </rPh>
    <phoneticPr fontId="27"/>
  </si>
  <si>
    <t xml:space="preserve"> 名　　称</t>
  </si>
  <si>
    <t xml:space="preserve"> ふりがな</t>
    <phoneticPr fontId="27"/>
  </si>
  <si>
    <t>事業所番号</t>
  </si>
  <si>
    <t>介護保険</t>
    <phoneticPr fontId="27"/>
  </si>
  <si>
    <t xml:space="preserve"> 事業所</t>
    <rPh sb="1" eb="4">
      <t>ジギョウショ</t>
    </rPh>
    <phoneticPr fontId="27"/>
  </si>
  <si>
    <t>代表者職・氏名</t>
    <rPh sb="0" eb="3">
      <t>ダイヒョウシャ</t>
    </rPh>
    <rPh sb="3" eb="4">
      <t>ショク</t>
    </rPh>
    <rPh sb="5" eb="7">
      <t>シメイ</t>
    </rPh>
    <phoneticPr fontId="27"/>
  </si>
  <si>
    <t>法人名</t>
    <rPh sb="0" eb="2">
      <t>ホウジン</t>
    </rPh>
    <rPh sb="2" eb="3">
      <t>メイ</t>
    </rPh>
    <phoneticPr fontId="27"/>
  </si>
  <si>
    <t>　</t>
  </si>
  <si>
    <t xml:space="preserve"> 令和　　年 　月　  日</t>
    <rPh sb="1" eb="2">
      <t>レイ</t>
    </rPh>
    <rPh sb="2" eb="3">
      <t>ワ</t>
    </rPh>
    <phoneticPr fontId="27"/>
  </si>
  <si>
    <t>点検者（職・氏名）※原則として管理者が行ってください。　</t>
    <phoneticPr fontId="27"/>
  </si>
  <si>
    <t xml:space="preserve"> 点検日</t>
  </si>
  <si>
    <t>【地域密着型介護老人福祉施設（ユニット型）】</t>
    <rPh sb="1" eb="3">
      <t>チイキ</t>
    </rPh>
    <rPh sb="3" eb="6">
      <t>ミッチャクガタ</t>
    </rPh>
    <rPh sb="6" eb="8">
      <t>カイゴ</t>
    </rPh>
    <rPh sb="8" eb="10">
      <t>ロウジン</t>
    </rPh>
    <rPh sb="10" eb="12">
      <t>フクシ</t>
    </rPh>
    <rPh sb="12" eb="14">
      <t>シセツ</t>
    </rPh>
    <rPh sb="19" eb="20">
      <t>カタ</t>
    </rPh>
    <phoneticPr fontId="27"/>
  </si>
  <si>
    <t>定員×９０％を記載→</t>
    <rPh sb="0" eb="2">
      <t>テイイン</t>
    </rPh>
    <rPh sb="7" eb="9">
      <t>キサイ</t>
    </rPh>
    <phoneticPr fontId="29"/>
  </si>
  <si>
    <t>○○年１月１日以降に指定を受けた事業所　　　　　　　　　　　　　　　　　　　（開設からの実績が６ヶ月未満の場合）　　　　　　　　　　　　　　　　　　　　　　　　　定員の９０％で計算を行ってください。</t>
    <rPh sb="2" eb="3">
      <t>ネン</t>
    </rPh>
    <rPh sb="4" eb="5">
      <t>ガツ</t>
    </rPh>
    <rPh sb="6" eb="7">
      <t>ニチ</t>
    </rPh>
    <rPh sb="7" eb="9">
      <t>イコウ</t>
    </rPh>
    <rPh sb="10" eb="12">
      <t>シテイ</t>
    </rPh>
    <rPh sb="13" eb="14">
      <t>ウ</t>
    </rPh>
    <rPh sb="16" eb="19">
      <t>ジギョウショ</t>
    </rPh>
    <rPh sb="39" eb="41">
      <t>カイセツ</t>
    </rPh>
    <rPh sb="44" eb="46">
      <t>ジッセキ</t>
    </rPh>
    <rPh sb="49" eb="50">
      <t>ゲツ</t>
    </rPh>
    <rPh sb="50" eb="52">
      <t>ミマン</t>
    </rPh>
    <rPh sb="53" eb="55">
      <t>バアイ</t>
    </rPh>
    <rPh sb="81" eb="83">
      <t>テイイン</t>
    </rPh>
    <rPh sb="88" eb="90">
      <t>ケイサン</t>
    </rPh>
    <rPh sb="91" eb="92">
      <t>オコナ</t>
    </rPh>
    <phoneticPr fontId="29"/>
  </si>
  <si>
    <t>×</t>
    <phoneticPr fontId="29"/>
  </si>
  <si>
    <t>○○年７月１日～１２月１日に指定を受けた事業所（開設からの実績が６ヶ月以上１２ヶ月未満の場合）　　　　　
直近６ヶ月（１２月～５月）の実績を記載し、計算を行ってください。</t>
    <rPh sb="2" eb="3">
      <t>ネン</t>
    </rPh>
    <rPh sb="4" eb="5">
      <t>ガツ</t>
    </rPh>
    <rPh sb="6" eb="7">
      <t>ニチ</t>
    </rPh>
    <rPh sb="10" eb="11">
      <t>ガツ</t>
    </rPh>
    <rPh sb="12" eb="13">
      <t>ニチ</t>
    </rPh>
    <rPh sb="14" eb="16">
      <t>シテイ</t>
    </rPh>
    <rPh sb="17" eb="18">
      <t>ウ</t>
    </rPh>
    <rPh sb="20" eb="23">
      <t>ジギョウショ</t>
    </rPh>
    <rPh sb="24" eb="26">
      <t>カイセツ</t>
    </rPh>
    <rPh sb="29" eb="31">
      <t>ジッセキ</t>
    </rPh>
    <rPh sb="34" eb="35">
      <t>ゲツ</t>
    </rPh>
    <rPh sb="35" eb="37">
      <t>イジョウ</t>
    </rPh>
    <rPh sb="40" eb="41">
      <t>ゲツ</t>
    </rPh>
    <rPh sb="41" eb="43">
      <t>ミマン</t>
    </rPh>
    <rPh sb="44" eb="46">
      <t>バアイ</t>
    </rPh>
    <rPh sb="53" eb="55">
      <t>チョッキン</t>
    </rPh>
    <rPh sb="57" eb="58">
      <t>ゲツ</t>
    </rPh>
    <rPh sb="61" eb="62">
      <t>ガツ</t>
    </rPh>
    <rPh sb="64" eb="65">
      <t>ガツ</t>
    </rPh>
    <rPh sb="67" eb="69">
      <t>ジッセキ</t>
    </rPh>
    <rPh sb="70" eb="72">
      <t>キサイ</t>
    </rPh>
    <rPh sb="74" eb="76">
      <t>ケイサン</t>
    </rPh>
    <rPh sb="77" eb="78">
      <t>オコナ</t>
    </rPh>
    <phoneticPr fontId="29"/>
  </si>
  <si>
    <t>○○年５月１日～６月１日に指定を受けた事業所　　　　　　　　　　　　　　　　　　　（開設から１年以上の実績がある）　　　　　　　　　　　　　　　　　　　　　　　　　　　　　　　直近1年間（６月～５月）の実績を記載し、計算を行ってください。</t>
    <rPh sb="2" eb="3">
      <t>ネン</t>
    </rPh>
    <rPh sb="4" eb="5">
      <t>ガツ</t>
    </rPh>
    <rPh sb="6" eb="7">
      <t>ニチ</t>
    </rPh>
    <rPh sb="9" eb="10">
      <t>ガツ</t>
    </rPh>
    <rPh sb="11" eb="12">
      <t>ニチ</t>
    </rPh>
    <rPh sb="13" eb="15">
      <t>シテイ</t>
    </rPh>
    <rPh sb="16" eb="17">
      <t>ウ</t>
    </rPh>
    <rPh sb="19" eb="22">
      <t>ジギョウショ</t>
    </rPh>
    <rPh sb="42" eb="44">
      <t>カイセツ</t>
    </rPh>
    <rPh sb="47" eb="50">
      <t>ネンイジョウ</t>
    </rPh>
    <rPh sb="51" eb="53">
      <t>ジッセキ</t>
    </rPh>
    <rPh sb="88" eb="90">
      <t>チョッキン</t>
    </rPh>
    <rPh sb="91" eb="93">
      <t>ネンカン</t>
    </rPh>
    <rPh sb="95" eb="96">
      <t>ガツ</t>
    </rPh>
    <rPh sb="98" eb="99">
      <t>ガツ</t>
    </rPh>
    <rPh sb="101" eb="103">
      <t>ジッセキ</t>
    </rPh>
    <rPh sb="104" eb="106">
      <t>キサイ</t>
    </rPh>
    <rPh sb="108" eb="110">
      <t>ケイサン</t>
    </rPh>
    <rPh sb="111" eb="112">
      <t>オコナ</t>
    </rPh>
    <phoneticPr fontId="29"/>
  </si>
  <si>
    <t>Ｘ</t>
    <phoneticPr fontId="29"/>
  </si>
  <si>
    <t>Ｘ</t>
    <phoneticPr fontId="29"/>
  </si>
  <si>
    <t>○○年４月１日より以前に指定を受けた事業所　　　　　　　　　　　　　　　　　　　（前年度を通して実績がある）　　　　　　　　　　　　　　　　　　　　　　　　　　前年度の実績(４月～３月）を記載し、計算を行ってください。</t>
    <rPh sb="2" eb="3">
      <t>ネン</t>
    </rPh>
    <rPh sb="4" eb="5">
      <t>ガツ</t>
    </rPh>
    <rPh sb="6" eb="7">
      <t>ニチ</t>
    </rPh>
    <rPh sb="9" eb="10">
      <t>イ</t>
    </rPh>
    <rPh sb="10" eb="11">
      <t>マエ</t>
    </rPh>
    <rPh sb="12" eb="14">
      <t>シテイ</t>
    </rPh>
    <rPh sb="15" eb="16">
      <t>ウ</t>
    </rPh>
    <rPh sb="18" eb="21">
      <t>ジギョウショ</t>
    </rPh>
    <rPh sb="41" eb="44">
      <t>ゼンネンド</t>
    </rPh>
    <rPh sb="45" eb="46">
      <t>トオ</t>
    </rPh>
    <rPh sb="48" eb="50">
      <t>ジッセキ</t>
    </rPh>
    <rPh sb="80" eb="83">
      <t>ゼンネンド</t>
    </rPh>
    <rPh sb="84" eb="86">
      <t>ジッセキ</t>
    </rPh>
    <rPh sb="88" eb="89">
      <t>ガツ</t>
    </rPh>
    <rPh sb="91" eb="92">
      <t>ガツ</t>
    </rPh>
    <rPh sb="94" eb="96">
      <t>キサイ</t>
    </rPh>
    <rPh sb="98" eb="100">
      <t>ケイサン</t>
    </rPh>
    <rPh sb="101" eb="102">
      <t>オコナ</t>
    </rPh>
    <phoneticPr fontId="29"/>
  </si>
  <si>
    <t>５月</t>
  </si>
  <si>
    <t>４月</t>
  </si>
  <si>
    <t>３月</t>
  </si>
  <si>
    <t>２月</t>
  </si>
  <si>
    <t>１月</t>
  </si>
  <si>
    <t>１２月</t>
  </si>
  <si>
    <t>１１月</t>
  </si>
  <si>
    <t>１０月</t>
  </si>
  <si>
    <t>９月</t>
  </si>
  <si>
    <t>８月</t>
  </si>
  <si>
    <t>７月</t>
  </si>
  <si>
    <t>６月</t>
  </si>
  <si>
    <t>計（Ａ）</t>
    <rPh sb="0" eb="1">
      <t>ケイ</t>
    </rPh>
    <phoneticPr fontId="29"/>
  </si>
  <si>
    <t>○○年</t>
    <rPh sb="2" eb="3">
      <t>ネン</t>
    </rPh>
    <phoneticPr fontId="29"/>
  </si>
  <si>
    <t>月平均入所者数
（介護老人福祉施設）</t>
    <rPh sb="3" eb="5">
      <t>ニュウショ</t>
    </rPh>
    <rPh sb="9" eb="11">
      <t>カイゴ</t>
    </rPh>
    <rPh sb="11" eb="13">
      <t>ロウジン</t>
    </rPh>
    <rPh sb="13" eb="15">
      <t>フクシ</t>
    </rPh>
    <rPh sb="15" eb="17">
      <t>シセツ</t>
    </rPh>
    <phoneticPr fontId="29"/>
  </si>
  <si>
    <t>ただし、退所日、入院又は外泊によりサービス費を算定しなかった日は除いてください。計算については、小数点第２位以下切上げです。</t>
    <rPh sb="4" eb="6">
      <t>タイショ</t>
    </rPh>
    <rPh sb="6" eb="7">
      <t>ビ</t>
    </rPh>
    <rPh sb="56" eb="58">
      <t>キリア</t>
    </rPh>
    <phoneticPr fontId="29"/>
  </si>
  <si>
    <t>計算期間中の１日あたりの平均入所者数（当該計算期間の全入所者の延数÷当該計算期間の日数）を算出してください。</t>
    <rPh sb="0" eb="2">
      <t>ケイサン</t>
    </rPh>
    <rPh sb="2" eb="4">
      <t>キカン</t>
    </rPh>
    <rPh sb="4" eb="5">
      <t>チュウ</t>
    </rPh>
    <rPh sb="14" eb="16">
      <t>ニュウショ</t>
    </rPh>
    <rPh sb="19" eb="21">
      <t>トウガイ</t>
    </rPh>
    <rPh sb="21" eb="23">
      <t>ケイサン</t>
    </rPh>
    <rPh sb="23" eb="25">
      <t>キカン</t>
    </rPh>
    <rPh sb="27" eb="29">
      <t>ニュウショ</t>
    </rPh>
    <rPh sb="36" eb="38">
      <t>ケイサン</t>
    </rPh>
    <rPh sb="38" eb="40">
      <t>キカン</t>
    </rPh>
    <phoneticPr fontId="29"/>
  </si>
  <si>
    <t>(地域密着型介護老人福祉施設（ユニット型）</t>
    <rPh sb="1" eb="3">
      <t>チイキ</t>
    </rPh>
    <rPh sb="3" eb="6">
      <t>ミッチャクガタ</t>
    </rPh>
    <rPh sb="19" eb="20">
      <t>ガタ</t>
    </rPh>
    <phoneticPr fontId="29"/>
  </si>
  <si>
    <t>事業所名称</t>
  </si>
  <si>
    <t>　実施予定時期</t>
    <rPh sb="1" eb="3">
      <t>ジッシ</t>
    </rPh>
    <rPh sb="3" eb="5">
      <t>ヨテイ</t>
    </rPh>
    <rPh sb="5" eb="7">
      <t>ジキ</t>
    </rPh>
    <phoneticPr fontId="27"/>
  </si>
  <si>
    <t>　訓練実施災害</t>
    <rPh sb="1" eb="3">
      <t>クンレン</t>
    </rPh>
    <rPh sb="3" eb="5">
      <t>ジッシ</t>
    </rPh>
    <rPh sb="5" eb="7">
      <t>サイガイ</t>
    </rPh>
    <phoneticPr fontId="27"/>
  </si>
  <si>
    <t>　上記避難訓練を実施していない場合、訓練を実施する災害及び実施予定時期を記入してください。</t>
    <rPh sb="1" eb="3">
      <t>ジョウキ</t>
    </rPh>
    <rPh sb="3" eb="5">
      <t>ヒナン</t>
    </rPh>
    <rPh sb="5" eb="7">
      <t>クンレン</t>
    </rPh>
    <rPh sb="8" eb="10">
      <t>ジッシ</t>
    </rPh>
    <rPh sb="15" eb="17">
      <t>バアイ</t>
    </rPh>
    <rPh sb="18" eb="20">
      <t>クンレン</t>
    </rPh>
    <rPh sb="21" eb="23">
      <t>ジッシ</t>
    </rPh>
    <rPh sb="25" eb="27">
      <t>サイガイ</t>
    </rPh>
    <rPh sb="27" eb="28">
      <t>オヨ</t>
    </rPh>
    <rPh sb="29" eb="31">
      <t>ジッシ</t>
    </rPh>
    <rPh sb="31" eb="33">
      <t>ヨテイ</t>
    </rPh>
    <rPh sb="33" eb="35">
      <t>ジキ</t>
    </rPh>
    <rPh sb="36" eb="38">
      <t>キニュウ</t>
    </rPh>
    <phoneticPr fontId="27"/>
  </si>
  <si>
    <t>　その他地域の実情を鑑みた災害</t>
    <rPh sb="3" eb="4">
      <t>タ</t>
    </rPh>
    <rPh sb="4" eb="6">
      <t>チイキ</t>
    </rPh>
    <rPh sb="7" eb="9">
      <t>ジツジョウ</t>
    </rPh>
    <rPh sb="10" eb="11">
      <t>カンガ</t>
    </rPh>
    <rPh sb="13" eb="15">
      <t>サイガイ</t>
    </rPh>
    <phoneticPr fontId="27"/>
  </si>
  <si>
    <t>　地震</t>
    <rPh sb="1" eb="3">
      <t>ジシン</t>
    </rPh>
    <phoneticPr fontId="27"/>
  </si>
  <si>
    <t>　水害・土砂災害</t>
    <rPh sb="1" eb="3">
      <t>スイガイ</t>
    </rPh>
    <rPh sb="4" eb="6">
      <t>ドシャ</t>
    </rPh>
    <rPh sb="6" eb="8">
      <t>サイガイ</t>
    </rPh>
    <phoneticPr fontId="27"/>
  </si>
  <si>
    <t>　火災</t>
    <phoneticPr fontId="27"/>
  </si>
  <si>
    <t>問１</t>
    <rPh sb="0" eb="1">
      <t>ト</t>
    </rPh>
    <phoneticPr fontId="27"/>
  </si>
  <si>
    <t>チェック欄</t>
    <rPh sb="4" eb="5">
      <t>ラン</t>
    </rPh>
    <phoneticPr fontId="27"/>
  </si>
  <si>
    <t>２．避難訓練について</t>
    <rPh sb="2" eb="4">
      <t>ヒナン</t>
    </rPh>
    <rPh sb="4" eb="6">
      <t>クンレン</t>
    </rPh>
    <phoneticPr fontId="27"/>
  </si>
  <si>
    <t>　関係機関との連携体制</t>
    <rPh sb="1" eb="3">
      <t>カンケイ</t>
    </rPh>
    <rPh sb="3" eb="5">
      <t>キカン</t>
    </rPh>
    <rPh sb="7" eb="9">
      <t>レンケイ</t>
    </rPh>
    <rPh sb="9" eb="11">
      <t>タイセイ</t>
    </rPh>
    <phoneticPr fontId="27"/>
  </si>
  <si>
    <t>　災害時の人員体制、指揮系統</t>
    <rPh sb="1" eb="3">
      <t>サイガイ</t>
    </rPh>
    <rPh sb="3" eb="4">
      <t>ジ</t>
    </rPh>
    <rPh sb="5" eb="7">
      <t>ジンイン</t>
    </rPh>
    <rPh sb="7" eb="9">
      <t>タイセイ</t>
    </rPh>
    <rPh sb="10" eb="12">
      <t>シキ</t>
    </rPh>
    <rPh sb="12" eb="14">
      <t>ケイトウ</t>
    </rPh>
    <phoneticPr fontId="27"/>
  </si>
  <si>
    <t>　避難方法</t>
    <rPh sb="1" eb="3">
      <t>ヒナン</t>
    </rPh>
    <rPh sb="3" eb="5">
      <t>ホウホウ</t>
    </rPh>
    <phoneticPr fontId="27"/>
  </si>
  <si>
    <t>　避難経路</t>
    <rPh sb="1" eb="3">
      <t>ヒナン</t>
    </rPh>
    <rPh sb="3" eb="5">
      <t>ケイロ</t>
    </rPh>
    <phoneticPr fontId="27"/>
  </si>
  <si>
    <t>問５</t>
    <rPh sb="0" eb="1">
      <t>トイ</t>
    </rPh>
    <phoneticPr fontId="27"/>
  </si>
  <si>
    <t>　避難場所</t>
    <rPh sb="1" eb="3">
      <t>ヒナン</t>
    </rPh>
    <rPh sb="3" eb="5">
      <t>バショ</t>
    </rPh>
    <phoneticPr fontId="27"/>
  </si>
  <si>
    <t>問４</t>
    <rPh sb="0" eb="1">
      <t>ト</t>
    </rPh>
    <phoneticPr fontId="27"/>
  </si>
  <si>
    <t>　避難を開始する時期、判断基準</t>
    <rPh sb="1" eb="3">
      <t>ヒナン</t>
    </rPh>
    <rPh sb="4" eb="6">
      <t>カイシ</t>
    </rPh>
    <rPh sb="8" eb="10">
      <t>ジキ</t>
    </rPh>
    <rPh sb="11" eb="13">
      <t>ハンダン</t>
    </rPh>
    <rPh sb="13" eb="15">
      <t>キジュン</t>
    </rPh>
    <phoneticPr fontId="27"/>
  </si>
  <si>
    <t>　災害時の連絡先及び通信手段の確認</t>
    <rPh sb="1" eb="3">
      <t>サイガイ</t>
    </rPh>
    <rPh sb="3" eb="4">
      <t>ジ</t>
    </rPh>
    <rPh sb="5" eb="7">
      <t>レンラク</t>
    </rPh>
    <rPh sb="7" eb="8">
      <t>サキ</t>
    </rPh>
    <rPh sb="8" eb="9">
      <t>オヨ</t>
    </rPh>
    <rPh sb="10" eb="12">
      <t>ツウシン</t>
    </rPh>
    <rPh sb="12" eb="14">
      <t>シュダン</t>
    </rPh>
    <rPh sb="15" eb="17">
      <t>カクニン</t>
    </rPh>
    <phoneticPr fontId="27"/>
  </si>
  <si>
    <t>　災害に関する情報の入手方法</t>
    <rPh sb="1" eb="3">
      <t>サイガイ</t>
    </rPh>
    <rPh sb="4" eb="5">
      <t>カン</t>
    </rPh>
    <rPh sb="7" eb="9">
      <t>ジョウホウ</t>
    </rPh>
    <rPh sb="10" eb="12">
      <t>ニュウシュ</t>
    </rPh>
    <rPh sb="12" eb="14">
      <t>ホウホウ</t>
    </rPh>
    <phoneticPr fontId="27"/>
  </si>
  <si>
    <t>　介護保険施設等の立地条件 (急傾斜地、海抜の低い場所にあるかなど)</t>
    <rPh sb="1" eb="3">
      <t>カイゴ</t>
    </rPh>
    <rPh sb="3" eb="5">
      <t>ホケン</t>
    </rPh>
    <rPh sb="5" eb="7">
      <t>シセツ</t>
    </rPh>
    <rPh sb="7" eb="8">
      <t>トウ</t>
    </rPh>
    <rPh sb="9" eb="11">
      <t>リッチ</t>
    </rPh>
    <rPh sb="11" eb="13">
      <t>ジョウケン</t>
    </rPh>
    <rPh sb="15" eb="18">
      <t>キュウケイシャ</t>
    </rPh>
    <rPh sb="18" eb="19">
      <t>チ</t>
    </rPh>
    <rPh sb="20" eb="22">
      <t>カイバツ</t>
    </rPh>
    <rPh sb="23" eb="24">
      <t>ヒク</t>
    </rPh>
    <rPh sb="25" eb="27">
      <t>バショ</t>
    </rPh>
    <phoneticPr fontId="27"/>
  </si>
  <si>
    <t>上記で策定されている非常災害対策計画に次の項目がそれぞれ含まれているか</t>
    <rPh sb="0" eb="2">
      <t>ジョウキ</t>
    </rPh>
    <rPh sb="3" eb="5">
      <t>サクテイ</t>
    </rPh>
    <rPh sb="10" eb="12">
      <t>ヒジョウ</t>
    </rPh>
    <rPh sb="12" eb="14">
      <t>サイガイ</t>
    </rPh>
    <rPh sb="14" eb="16">
      <t>タイサク</t>
    </rPh>
    <rPh sb="16" eb="17">
      <t>ケイ</t>
    </rPh>
    <rPh sb="17" eb="18">
      <t>ガ</t>
    </rPh>
    <rPh sb="19" eb="20">
      <t>ツギ</t>
    </rPh>
    <rPh sb="21" eb="23">
      <t>コウモク</t>
    </rPh>
    <rPh sb="28" eb="29">
      <t>フク</t>
    </rPh>
    <phoneticPr fontId="27"/>
  </si>
  <si>
    <t xml:space="preserve">  未策定の計画がある場合、地域の実情に応じた作成の要否を市町村防災部局に確認しているか。</t>
    <rPh sb="2" eb="3">
      <t>ミ</t>
    </rPh>
    <rPh sb="3" eb="5">
      <t>サクテイ</t>
    </rPh>
    <rPh sb="6" eb="8">
      <t>ケイカク</t>
    </rPh>
    <rPh sb="11" eb="13">
      <t>バアイ</t>
    </rPh>
    <rPh sb="14" eb="16">
      <t>チイキ</t>
    </rPh>
    <rPh sb="17" eb="19">
      <t>ジツジョウ</t>
    </rPh>
    <rPh sb="20" eb="21">
      <t>オウ</t>
    </rPh>
    <rPh sb="23" eb="25">
      <t>サクセイ</t>
    </rPh>
    <rPh sb="26" eb="28">
      <t>ヨウヒ</t>
    </rPh>
    <rPh sb="29" eb="32">
      <t>シチョウソン</t>
    </rPh>
    <rPh sb="32" eb="34">
      <t>ボウサイ</t>
    </rPh>
    <rPh sb="34" eb="36">
      <t>ブキョク</t>
    </rPh>
    <rPh sb="37" eb="39">
      <t>カクニン</t>
    </rPh>
    <phoneticPr fontId="27"/>
  </si>
  <si>
    <t>問３</t>
    <rPh sb="0" eb="1">
      <t>トイ</t>
    </rPh>
    <phoneticPr fontId="27"/>
  </si>
  <si>
    <t>（災害名）</t>
    <rPh sb="1" eb="3">
      <t>サイガイ</t>
    </rPh>
    <rPh sb="3" eb="4">
      <t>メイ</t>
    </rPh>
    <phoneticPr fontId="27"/>
  </si>
  <si>
    <t xml:space="preserve">  ※策定している場合、該当する災害を記入してください。</t>
    <rPh sb="3" eb="5">
      <t>サクテイ</t>
    </rPh>
    <rPh sb="9" eb="11">
      <t>バアイ</t>
    </rPh>
    <rPh sb="12" eb="14">
      <t>ガイトウ</t>
    </rPh>
    <rPh sb="16" eb="18">
      <t>サイガイ</t>
    </rPh>
    <rPh sb="19" eb="21">
      <t>キニュウ</t>
    </rPh>
    <phoneticPr fontId="27"/>
  </si>
  <si>
    <t xml:space="preserve">  その他地域の実情を鑑みた災害</t>
    <rPh sb="4" eb="5">
      <t>タ</t>
    </rPh>
    <rPh sb="5" eb="7">
      <t>チイキ</t>
    </rPh>
    <rPh sb="8" eb="10">
      <t>ジツジョウ</t>
    </rPh>
    <rPh sb="11" eb="12">
      <t>カンガ</t>
    </rPh>
    <rPh sb="14" eb="16">
      <t>サイガイ</t>
    </rPh>
    <phoneticPr fontId="27"/>
  </si>
  <si>
    <t xml:space="preserve">  地震</t>
    <rPh sb="2" eb="4">
      <t>ジシン</t>
    </rPh>
    <phoneticPr fontId="27"/>
  </si>
  <si>
    <t>　※所在市町村の地域防災計画に規定された事業所は策定義務があります。</t>
    <rPh sb="2" eb="4">
      <t>ショザイ</t>
    </rPh>
    <rPh sb="4" eb="7">
      <t>シチョウソン</t>
    </rPh>
    <rPh sb="8" eb="10">
      <t>チイキ</t>
    </rPh>
    <rPh sb="10" eb="12">
      <t>ボウサイ</t>
    </rPh>
    <rPh sb="12" eb="14">
      <t>ケイカク</t>
    </rPh>
    <rPh sb="15" eb="17">
      <t>キテイ</t>
    </rPh>
    <rPh sb="20" eb="23">
      <t>ジギョウショ</t>
    </rPh>
    <rPh sb="24" eb="26">
      <t>サクテイ</t>
    </rPh>
    <rPh sb="26" eb="28">
      <t>ギム</t>
    </rPh>
    <phoneticPr fontId="27"/>
  </si>
  <si>
    <t xml:space="preserve">  水害・土砂災害</t>
    <rPh sb="2" eb="4">
      <t>スイガイ</t>
    </rPh>
    <rPh sb="5" eb="7">
      <t>ドシャ</t>
    </rPh>
    <rPh sb="7" eb="9">
      <t>サイガイ</t>
    </rPh>
    <phoneticPr fontId="27"/>
  </si>
  <si>
    <t xml:space="preserve">  火災</t>
    <phoneticPr fontId="27"/>
  </si>
  <si>
    <t xml:space="preserve">  上記計画に、次の災害に関する対策が盛り込まれているか。</t>
    <rPh sb="2" eb="4">
      <t>ジョウキ</t>
    </rPh>
    <rPh sb="4" eb="6">
      <t>ケイカク</t>
    </rPh>
    <rPh sb="8" eb="9">
      <t>ツギ</t>
    </rPh>
    <rPh sb="10" eb="12">
      <t>サイガイ</t>
    </rPh>
    <rPh sb="13" eb="14">
      <t>カン</t>
    </rPh>
    <rPh sb="16" eb="18">
      <t>タイサク</t>
    </rPh>
    <rPh sb="19" eb="20">
      <t>モ</t>
    </rPh>
    <rPh sb="21" eb="22">
      <t>コ</t>
    </rPh>
    <phoneticPr fontId="27"/>
  </si>
  <si>
    <t xml:space="preserve">  非常災害に関する具体的な計画が策定されているか。</t>
    <rPh sb="2" eb="4">
      <t>ヒジョウ</t>
    </rPh>
    <rPh sb="4" eb="6">
      <t>サイガイ</t>
    </rPh>
    <rPh sb="7" eb="8">
      <t>カン</t>
    </rPh>
    <rPh sb="10" eb="13">
      <t>グタイテキ</t>
    </rPh>
    <rPh sb="14" eb="16">
      <t>ケイカク</t>
    </rPh>
    <rPh sb="17" eb="19">
      <t>サクテイ</t>
    </rPh>
    <phoneticPr fontId="27"/>
  </si>
  <si>
    <t>１．非常災害対策計画について</t>
    <rPh sb="2" eb="4">
      <t>ヒジョウ</t>
    </rPh>
    <rPh sb="4" eb="6">
      <t>サイガイ</t>
    </rPh>
    <rPh sb="6" eb="8">
      <t>タイサク</t>
    </rPh>
    <rPh sb="8" eb="9">
      <t>ケイ</t>
    </rPh>
    <rPh sb="9" eb="10">
      <t>ガ</t>
    </rPh>
    <phoneticPr fontId="27"/>
  </si>
  <si>
    <r>
      <t>　●　加　算　</t>
    </r>
    <r>
      <rPr>
        <sz val="11"/>
        <color indexed="8"/>
        <rFont val="UD デジタル 教科書体 N-R"/>
        <family val="1"/>
        <charset val="128"/>
      </rPr>
      <t>（算定している加算の点検を行い、算定していない加算は－を記入してください）</t>
    </r>
    <rPh sb="3" eb="4">
      <t>カ</t>
    </rPh>
    <rPh sb="5" eb="6">
      <t>ザン</t>
    </rPh>
    <rPh sb="8" eb="10">
      <t>サンテイ</t>
    </rPh>
    <rPh sb="14" eb="16">
      <t>カサン</t>
    </rPh>
    <rPh sb="17" eb="19">
      <t>テンケン</t>
    </rPh>
    <rPh sb="20" eb="21">
      <t>オコナ</t>
    </rPh>
    <rPh sb="23" eb="25">
      <t>サンテイ</t>
    </rPh>
    <rPh sb="30" eb="32">
      <t>カサン</t>
    </rPh>
    <rPh sb="35" eb="37">
      <t>キニュウ</t>
    </rPh>
    <phoneticPr fontId="27"/>
  </si>
  <si>
    <r>
      <t>● 減　算　　</t>
    </r>
    <r>
      <rPr>
        <sz val="11"/>
        <color indexed="8"/>
        <rFont val="UD デジタル 教科書体 N-R"/>
        <family val="1"/>
        <charset val="128"/>
      </rPr>
      <t>（減算すべき事実が生じていない場合はーを記載）</t>
    </r>
    <rPh sb="2" eb="3">
      <t>ゲン</t>
    </rPh>
    <rPh sb="4" eb="5">
      <t>ザン</t>
    </rPh>
    <rPh sb="8" eb="10">
      <t>ゲンザン</t>
    </rPh>
    <rPh sb="13" eb="15">
      <t>ジジツ</t>
    </rPh>
    <rPh sb="16" eb="17">
      <t>ショウ</t>
    </rPh>
    <rPh sb="22" eb="24">
      <t>バアイ</t>
    </rPh>
    <rPh sb="27" eb="29">
      <t>キサイ</t>
    </rPh>
    <phoneticPr fontId="27"/>
  </si>
  <si>
    <r>
      <t xml:space="preserve">算定している加算
</t>
    </r>
    <r>
      <rPr>
        <sz val="10"/>
        <rFont val="UD デジタル 教科書体 N-R"/>
        <family val="1"/>
        <charset val="128"/>
      </rPr>
      <t>(届出不要のものを含む。)</t>
    </r>
    <rPh sb="0" eb="2">
      <t>サンテイ</t>
    </rPh>
    <rPh sb="6" eb="8">
      <t>カサン</t>
    </rPh>
    <rPh sb="10" eb="12">
      <t>トドケデ</t>
    </rPh>
    <rPh sb="12" eb="14">
      <t>フヨウ</t>
    </rPh>
    <rPh sb="18" eb="19">
      <t>フク</t>
    </rPh>
    <phoneticPr fontId="27"/>
  </si>
  <si>
    <t>回答欄</t>
    <rPh sb="0" eb="2">
      <t>カイトウ</t>
    </rPh>
    <rPh sb="2" eb="3">
      <t>ラン</t>
    </rPh>
    <phoneticPr fontId="2"/>
  </si>
  <si>
    <t>　管理者として必要な資格等を有している。
　・社会福祉主事任用資格　・社会福祉士　・精神保健福祉士　　
　・介護支援専門員　・介護福祉士　
　・これらと同等以上の能力を有する認められる者</t>
    <rPh sb="1" eb="4">
      <t>カンリシャ</t>
    </rPh>
    <rPh sb="7" eb="9">
      <t>ヒツヨウ</t>
    </rPh>
    <rPh sb="10" eb="12">
      <t>シカク</t>
    </rPh>
    <rPh sb="12" eb="13">
      <t>トウ</t>
    </rPh>
    <rPh sb="14" eb="15">
      <t>ユウ</t>
    </rPh>
    <rPh sb="23" eb="25">
      <t>シャカイ</t>
    </rPh>
    <rPh sb="25" eb="27">
      <t>フクシ</t>
    </rPh>
    <rPh sb="27" eb="29">
      <t>シュジ</t>
    </rPh>
    <rPh sb="29" eb="31">
      <t>ニンヨウ</t>
    </rPh>
    <rPh sb="31" eb="33">
      <t>シカク</t>
    </rPh>
    <rPh sb="35" eb="37">
      <t>シャカイ</t>
    </rPh>
    <rPh sb="37" eb="39">
      <t>フクシ</t>
    </rPh>
    <rPh sb="39" eb="40">
      <t>シ</t>
    </rPh>
    <rPh sb="42" eb="44">
      <t>セイシン</t>
    </rPh>
    <rPh sb="44" eb="46">
      <t>ホケン</t>
    </rPh>
    <rPh sb="46" eb="49">
      <t>フクシシ</t>
    </rPh>
    <rPh sb="54" eb="56">
      <t>カイゴ</t>
    </rPh>
    <rPh sb="56" eb="58">
      <t>シエン</t>
    </rPh>
    <rPh sb="58" eb="61">
      <t>センモンイン</t>
    </rPh>
    <rPh sb="63" eb="65">
      <t>カイゴ</t>
    </rPh>
    <rPh sb="65" eb="68">
      <t>フクシシ</t>
    </rPh>
    <rPh sb="76" eb="78">
      <t>ドウトウ</t>
    </rPh>
    <rPh sb="78" eb="80">
      <t>イジョウ</t>
    </rPh>
    <rPh sb="81" eb="83">
      <t>ノウリョク</t>
    </rPh>
    <rPh sb="84" eb="85">
      <t>ユウ</t>
    </rPh>
    <rPh sb="87" eb="88">
      <t>ミト</t>
    </rPh>
    <rPh sb="92" eb="93">
      <t>モノ</t>
    </rPh>
    <phoneticPr fontId="27"/>
  </si>
  <si>
    <t>　生活相談員として必要な資格を有している。
　・社会福祉主事任用資格　・社会福祉士　・精神保健福祉士　
　・介護支援専門員　・介護福祉士　
　・これらと同等以上の能力を有すると認められる者</t>
    <rPh sb="1" eb="3">
      <t>セイカツ</t>
    </rPh>
    <rPh sb="3" eb="5">
      <t>ソウダン</t>
    </rPh>
    <rPh sb="9" eb="11">
      <t>ヒツヨウ</t>
    </rPh>
    <rPh sb="12" eb="14">
      <t>シカク</t>
    </rPh>
    <rPh sb="15" eb="16">
      <t>ユウ</t>
    </rPh>
    <rPh sb="24" eb="26">
      <t>シャカイ</t>
    </rPh>
    <rPh sb="26" eb="28">
      <t>フクシ</t>
    </rPh>
    <rPh sb="28" eb="30">
      <t>シュジ</t>
    </rPh>
    <rPh sb="30" eb="32">
      <t>ニンヨウ</t>
    </rPh>
    <rPh sb="32" eb="34">
      <t>シカク</t>
    </rPh>
    <rPh sb="36" eb="38">
      <t>シャカイ</t>
    </rPh>
    <rPh sb="38" eb="40">
      <t>フクシ</t>
    </rPh>
    <rPh sb="40" eb="41">
      <t>シ</t>
    </rPh>
    <rPh sb="43" eb="45">
      <t>セイシン</t>
    </rPh>
    <rPh sb="45" eb="47">
      <t>ホケン</t>
    </rPh>
    <rPh sb="47" eb="50">
      <t>フクシシ</t>
    </rPh>
    <rPh sb="54" eb="56">
      <t>カイゴ</t>
    </rPh>
    <rPh sb="56" eb="58">
      <t>シエン</t>
    </rPh>
    <rPh sb="58" eb="61">
      <t>センモンイン</t>
    </rPh>
    <rPh sb="63" eb="65">
      <t>カイゴ</t>
    </rPh>
    <rPh sb="65" eb="68">
      <t>フクシシ</t>
    </rPh>
    <rPh sb="76" eb="78">
      <t>ドウトウ</t>
    </rPh>
    <rPh sb="78" eb="80">
      <t>イジョウ</t>
    </rPh>
    <rPh sb="81" eb="83">
      <t>ノウリョク</t>
    </rPh>
    <rPh sb="84" eb="85">
      <t>ユウ</t>
    </rPh>
    <rPh sb="88" eb="89">
      <t>ミト</t>
    </rPh>
    <rPh sb="93" eb="94">
      <t>モノ</t>
    </rPh>
    <phoneticPr fontId="27"/>
  </si>
  <si>
    <t>　入所者の数に応じて、常勤換算方法で次の人数以上の看護職員を配置している。
　入所者数が　～　３０人以内：　１人　　　３０人超～　５０人以内：２人
　　 ５０人超 ～１３０人以内：　３人　　１３０人超～１８０人以内：４人
　　 以後、５０人又はその端数を増すごとに１を加えた数以上</t>
    <rPh sb="1" eb="4">
      <t>ニュウショシャ</t>
    </rPh>
    <rPh sb="5" eb="6">
      <t>スウ</t>
    </rPh>
    <rPh sb="7" eb="8">
      <t>オウ</t>
    </rPh>
    <rPh sb="11" eb="13">
      <t>ジョウキン</t>
    </rPh>
    <rPh sb="13" eb="15">
      <t>カンサン</t>
    </rPh>
    <rPh sb="15" eb="17">
      <t>ホウホウ</t>
    </rPh>
    <rPh sb="18" eb="19">
      <t>ツギ</t>
    </rPh>
    <rPh sb="20" eb="22">
      <t>ニンズウ</t>
    </rPh>
    <rPh sb="22" eb="24">
      <t>イジョウ</t>
    </rPh>
    <rPh sb="25" eb="27">
      <t>カンゴ</t>
    </rPh>
    <rPh sb="27" eb="29">
      <t>ショクイン</t>
    </rPh>
    <rPh sb="30" eb="32">
      <t>ハイチ</t>
    </rPh>
    <rPh sb="39" eb="42">
      <t>ニュウショシャ</t>
    </rPh>
    <rPh sb="42" eb="43">
      <t>スウ</t>
    </rPh>
    <rPh sb="49" eb="50">
      <t>ニン</t>
    </rPh>
    <rPh sb="50" eb="52">
      <t>イナイ</t>
    </rPh>
    <rPh sb="55" eb="56">
      <t>ニン</t>
    </rPh>
    <rPh sb="61" eb="62">
      <t>ニン</t>
    </rPh>
    <rPh sb="62" eb="63">
      <t>コ</t>
    </rPh>
    <rPh sb="67" eb="68">
      <t>ニン</t>
    </rPh>
    <rPh sb="68" eb="70">
      <t>イナイ</t>
    </rPh>
    <rPh sb="72" eb="73">
      <t>ヒト</t>
    </rPh>
    <rPh sb="79" eb="80">
      <t>ニン</t>
    </rPh>
    <rPh sb="80" eb="81">
      <t>チョウ</t>
    </rPh>
    <rPh sb="86" eb="87">
      <t>ニン</t>
    </rPh>
    <rPh sb="87" eb="89">
      <t>イナイ</t>
    </rPh>
    <rPh sb="92" eb="93">
      <t>ニン</t>
    </rPh>
    <rPh sb="98" eb="99">
      <t>ニン</t>
    </rPh>
    <rPh sb="99" eb="100">
      <t>チョウ</t>
    </rPh>
    <rPh sb="104" eb="105">
      <t>ニン</t>
    </rPh>
    <rPh sb="105" eb="107">
      <t>イナイ</t>
    </rPh>
    <rPh sb="109" eb="110">
      <t>ニン</t>
    </rPh>
    <rPh sb="114" eb="116">
      <t>イゴ</t>
    </rPh>
    <rPh sb="119" eb="120">
      <t>ニン</t>
    </rPh>
    <rPh sb="120" eb="121">
      <t>マタ</t>
    </rPh>
    <rPh sb="124" eb="126">
      <t>ハスウ</t>
    </rPh>
    <rPh sb="127" eb="128">
      <t>マ</t>
    </rPh>
    <rPh sb="134" eb="135">
      <t>クワ</t>
    </rPh>
    <rPh sb="137" eb="138">
      <t>カズ</t>
    </rPh>
    <rPh sb="138" eb="140">
      <t>イジョウ</t>
    </rPh>
    <phoneticPr fontId="27"/>
  </si>
  <si>
    <t>　常勤換算方法で、入居者の数（Ｃ）が３又はその端数を増すごとに１以上配置している。
※入所者の数（Ｃ）を３で割り小数点を切り上げた数以上の配置が必要です。
例えば、入所者数１００の場合、１００÷３＝３３．３３・・の小数点以下を切り上げて３４となり、常勤換算で３４以上必要ということになります。</t>
    <rPh sb="1" eb="3">
      <t>ジョウキン</t>
    </rPh>
    <rPh sb="3" eb="5">
      <t>カンサン</t>
    </rPh>
    <rPh sb="5" eb="7">
      <t>ホウホウ</t>
    </rPh>
    <rPh sb="13" eb="14">
      <t>カズ</t>
    </rPh>
    <rPh sb="19" eb="20">
      <t>マタ</t>
    </rPh>
    <rPh sb="23" eb="25">
      <t>ハスウ</t>
    </rPh>
    <rPh sb="26" eb="27">
      <t>マ</t>
    </rPh>
    <rPh sb="32" eb="34">
      <t>イジョウ</t>
    </rPh>
    <rPh sb="34" eb="36">
      <t>ハイチ</t>
    </rPh>
    <phoneticPr fontId="27"/>
  </si>
  <si>
    <t>　常勤専従の介護支援専門員を配置している。
（併設する小規模多機能型居宅介護事業所の介護支援専門員により利用者の処遇が適切に行われると認められる場合は、介護支援専門員を置かないことができます。）</t>
    <rPh sb="1" eb="3">
      <t>ジョウキン</t>
    </rPh>
    <rPh sb="3" eb="5">
      <t>センジュウ</t>
    </rPh>
    <rPh sb="6" eb="8">
      <t>カイゴ</t>
    </rPh>
    <rPh sb="8" eb="10">
      <t>シエン</t>
    </rPh>
    <rPh sb="10" eb="13">
      <t>センモンイン</t>
    </rPh>
    <rPh sb="14" eb="16">
      <t>ハイチ</t>
    </rPh>
    <rPh sb="23" eb="25">
      <t>ヘイセツ</t>
    </rPh>
    <rPh sb="27" eb="30">
      <t>ショウキボ</t>
    </rPh>
    <rPh sb="30" eb="34">
      <t>タキノウガタ</t>
    </rPh>
    <rPh sb="34" eb="36">
      <t>キョタク</t>
    </rPh>
    <rPh sb="36" eb="38">
      <t>カイゴ</t>
    </rPh>
    <rPh sb="38" eb="41">
      <t>ジギョウショ</t>
    </rPh>
    <rPh sb="42" eb="44">
      <t>カイゴ</t>
    </rPh>
    <rPh sb="44" eb="46">
      <t>シエン</t>
    </rPh>
    <rPh sb="46" eb="49">
      <t>センモンイン</t>
    </rPh>
    <rPh sb="52" eb="55">
      <t>リヨウシャ</t>
    </rPh>
    <rPh sb="56" eb="58">
      <t>ショグウ</t>
    </rPh>
    <rPh sb="59" eb="61">
      <t>テキセツ</t>
    </rPh>
    <rPh sb="62" eb="63">
      <t>オコナ</t>
    </rPh>
    <rPh sb="67" eb="68">
      <t>ミト</t>
    </rPh>
    <rPh sb="72" eb="74">
      <t>バアイ</t>
    </rPh>
    <rPh sb="76" eb="78">
      <t>カイゴ</t>
    </rPh>
    <rPh sb="78" eb="80">
      <t>シエン</t>
    </rPh>
    <rPh sb="80" eb="83">
      <t>センモンイン</t>
    </rPh>
    <rPh sb="84" eb="85">
      <t>オ</t>
    </rPh>
    <phoneticPr fontId="27"/>
  </si>
  <si>
    <t>　サービスを提供した際に、提供した具体的なサービスの内容等を記録している。従業員の勤務について、タイムカード等により勤務実績が確認できるようにしている。</t>
    <phoneticPr fontId="27"/>
  </si>
  <si>
    <t>　消防法施行規則に規定する消防計画等、非常災害に関する具体的計画を立てている。
〇火災
〇水害・土砂災害　※所在市町村の地域防災計画に規定された事業所は策定義務がある。
〇地震
〇その他地域の実状を鑑みた災害（　　　　　　　　　）　
※策定している場合、該当する災害を記入する。</t>
    <rPh sb="1" eb="4">
      <t>ショウボウホウ</t>
    </rPh>
    <rPh sb="4" eb="6">
      <t>セコウ</t>
    </rPh>
    <rPh sb="6" eb="8">
      <t>キソク</t>
    </rPh>
    <rPh sb="9" eb="11">
      <t>キテイ</t>
    </rPh>
    <rPh sb="13" eb="15">
      <t>ショウボウ</t>
    </rPh>
    <rPh sb="15" eb="17">
      <t>ケイカク</t>
    </rPh>
    <rPh sb="17" eb="18">
      <t>トウ</t>
    </rPh>
    <rPh sb="19" eb="21">
      <t>ヒジョウ</t>
    </rPh>
    <phoneticPr fontId="27"/>
  </si>
  <si>
    <t xml:space="preserve">　従業者に対する防災教育について、その内容と回数を計画に定め、定期的に実施している。（実施時期：　　　月）
</t>
    <phoneticPr fontId="27"/>
  </si>
  <si>
    <t>　火災、地震その他の災害が発生した場合の初期消火、通報連絡、避難誘導、救出・救護、消防隊への情報提供等の訓練を定期的に行っている。
　年に２回以上消火訓練及び避難訓練を実施している。また、年に１回は夜間の訓練若しくは夜間の発災を想定した訓練を実施している。
　　　　　　　　　　　　　　　　　　　（実施時期：　　　月、　　月）
通報訓練を計画に定めた回数行っている。（実施時期：　　月）</t>
    <phoneticPr fontId="27"/>
  </si>
  <si>
    <r>
      <t xml:space="preserve">　事業所における虐待の防止のための対策を検討する委員会（以下、虐待防止検討委員会という）（テレビ電話装置等を活用して行うことができるものとする）を定期的に開催するとともに、その結果について従業者に周知徹底を図っている。
</t>
    </r>
    <r>
      <rPr>
        <sz val="10"/>
        <rFont val="UD デジタル 教科書体 N-R"/>
        <family val="1"/>
        <charset val="128"/>
      </rPr>
      <t>※関係する職種、取り扱う事項等が相互に関係が深いと認められる他の会議体を設置している場合、これと一体的に設置・運営することとして差し支えないとされています。</t>
    </r>
    <phoneticPr fontId="27"/>
  </si>
  <si>
    <t>　虐待防止検討委員会では、次の事項について検討している。また、その際、そこで得た結果（事業所における虐待に対する体制、虐待等の再発防止策等）を、従業者に周知徹底している。
　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従業者が虐待等を把握した場合に、市町村への通報が迅速かつ適切に行われるための方法に関すること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phoneticPr fontId="27"/>
  </si>
  <si>
    <t>　虐待の防止のための指針に、次のような項目を盛り込んでいる。
　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phoneticPr fontId="27"/>
  </si>
  <si>
    <r>
      <t>　次のいずれかに該当すること。
①新規入所者の総数のうち、要介護状態区分が要介護４若しくは要介護５の者の占める割合が１００分の７０以上
②新規入所者の総数のうち、日常生活に支障をきたすおそれのある症状若しくは行動が認められることから介護を必要とする認知症の入所者（認知症高齢者の日常生活自立度がⅢ、Ⅳ又はＭの者）の占める割合が１００分の６５以上
※加算算定月の前[　６　・　１２　]月　（○○年○○月～○○年○○月末日時点）　　　　　　　↑　６　・　１２　のどちらかに○　
・上記期間内の入居者の総数　　　　　　　　　　　</t>
    </r>
    <r>
      <rPr>
        <u/>
        <sz val="11"/>
        <color theme="1"/>
        <rFont val="UD デジタル 教科書体 N-R"/>
        <family val="1"/>
        <charset val="128"/>
      </rPr>
      <t>　　　　　</t>
    </r>
    <r>
      <rPr>
        <sz val="11"/>
        <color theme="1"/>
        <rFont val="UD デジタル 教科書体 N-R"/>
        <family val="1"/>
        <charset val="128"/>
      </rPr>
      <t>名
・上記期間内の要介護４又は５の者の合計人数　　　</t>
    </r>
    <r>
      <rPr>
        <u/>
        <sz val="11"/>
        <color theme="1"/>
        <rFont val="UD デジタル 教科書体 N-R"/>
        <family val="1"/>
        <charset val="128"/>
      </rPr>
      <t>　　　　　</t>
    </r>
    <r>
      <rPr>
        <sz val="11"/>
        <color theme="1"/>
        <rFont val="UD デジタル 教科書体 N-R"/>
        <family val="1"/>
        <charset val="128"/>
      </rPr>
      <t>名 
・上記期間内の要介護４又は５の者の割合　　　　　</t>
    </r>
    <r>
      <rPr>
        <u/>
        <sz val="11"/>
        <color theme="1"/>
        <rFont val="UD デジタル 教科書体 N-R"/>
        <family val="1"/>
        <charset val="128"/>
      </rPr>
      <t>　　　　　</t>
    </r>
    <r>
      <rPr>
        <sz val="11"/>
        <color theme="1"/>
        <rFont val="UD デジタル 教科書体 N-R"/>
        <family val="1"/>
        <charset val="128"/>
      </rPr>
      <t>％
・上記期間内の認知症の入居者数　　　　　　　　　</t>
    </r>
    <r>
      <rPr>
        <u/>
        <sz val="11"/>
        <color theme="1"/>
        <rFont val="UD デジタル 教科書体 N-R"/>
        <family val="1"/>
        <charset val="128"/>
      </rPr>
      <t xml:space="preserve">　  　    </t>
    </r>
    <r>
      <rPr>
        <sz val="11"/>
        <color theme="1"/>
        <rFont val="UD デジタル 教科書体 N-R"/>
        <family val="1"/>
        <charset val="128"/>
      </rPr>
      <t>名　　　
・上記期間内の認知症の入居者の割合　　　　　　　</t>
    </r>
    <r>
      <rPr>
        <u/>
        <sz val="11"/>
        <color theme="1"/>
        <rFont val="UD デジタル 教科書体 N-R"/>
        <family val="1"/>
        <charset val="128"/>
      </rPr>
      <t>　　　　　</t>
    </r>
    <r>
      <rPr>
        <sz val="11"/>
        <color theme="1"/>
        <rFont val="UD デジタル 教科書体 N-R"/>
        <family val="1"/>
        <charset val="128"/>
      </rPr>
      <t>％　
③社会福祉士及び介護福祉法施行規則第１条各号に掲げる行為を必要とする者の占める割合が入所者の１００分の１５以上
 ※加算算定月の前３月　（○月～○月末日時点)
・上記期間内の入所者の総数　　　　　</t>
    </r>
    <r>
      <rPr>
        <u/>
        <sz val="11"/>
        <color theme="1"/>
        <rFont val="UD デジタル 教科書体 N-R"/>
        <family val="1"/>
        <charset val="128"/>
      </rPr>
      <t>　　　　　</t>
    </r>
    <r>
      <rPr>
        <sz val="11"/>
        <color theme="1"/>
        <rFont val="UD デジタル 教科書体 N-R"/>
        <family val="1"/>
        <charset val="128"/>
      </rPr>
      <t>名
・第１条各号の該当者数　　　　　　　</t>
    </r>
    <r>
      <rPr>
        <u/>
        <sz val="11"/>
        <color theme="1"/>
        <rFont val="UD デジタル 教科書体 N-R"/>
        <family val="1"/>
        <charset val="128"/>
      </rPr>
      <t>　　　　　</t>
    </r>
    <r>
      <rPr>
        <sz val="11"/>
        <color theme="1"/>
        <rFont val="UD デジタル 教科書体 N-R"/>
        <family val="1"/>
        <charset val="128"/>
      </rPr>
      <t>名　
・第１各号の該当者の割合　　　　　　</t>
    </r>
    <r>
      <rPr>
        <u/>
        <sz val="11"/>
        <color theme="1"/>
        <rFont val="UD デジタル 教科書体 N-R"/>
        <family val="1"/>
        <charset val="128"/>
      </rPr>
      <t>　　　　　</t>
    </r>
    <r>
      <rPr>
        <sz val="11"/>
        <color theme="1"/>
        <rFont val="UD デジタル 教科書体 N-R"/>
        <family val="1"/>
        <charset val="128"/>
      </rPr>
      <t>％</t>
    </r>
    <rPh sb="1" eb="2">
      <t>ツギ</t>
    </rPh>
    <rPh sb="8" eb="10">
      <t>ガイトウ</t>
    </rPh>
    <phoneticPr fontId="27"/>
  </si>
  <si>
    <r>
      <t>　介護福祉士を、加算算定月の前３か月（それぞれ末日時点）の平均で常勤換算方法で入居者の数が６又はその端数を増すごとに１以上配置している。（</t>
    </r>
    <r>
      <rPr>
        <sz val="11"/>
        <color indexed="8"/>
        <rFont val="UD デジタル 教科書体 N-R"/>
        <family val="1"/>
        <charset val="128"/>
      </rPr>
      <t>併設型のショートと兼務している職員については、老福での勤務にかかる部分のみを計算の対象とすること）
入居者の数</t>
    </r>
    <r>
      <rPr>
        <u/>
        <sz val="11"/>
        <color indexed="8"/>
        <rFont val="UD デジタル 教科書体 N-R"/>
        <family val="1"/>
        <charset val="128"/>
      </rPr>
      <t>　　　　</t>
    </r>
    <r>
      <rPr>
        <sz val="11"/>
        <color indexed="8"/>
        <rFont val="UD デジタル 教科書体 N-R"/>
        <family val="1"/>
        <charset val="128"/>
      </rPr>
      <t>名÷６＝</t>
    </r>
    <r>
      <rPr>
        <u/>
        <sz val="11"/>
        <color indexed="8"/>
        <rFont val="UD デジタル 教科書体 N-R"/>
        <family val="1"/>
        <charset val="128"/>
      </rPr>
      <t>　　　　　</t>
    </r>
    <r>
      <rPr>
        <sz val="11"/>
        <color indexed="8"/>
        <rFont val="UD デジタル 教科書体 N-R"/>
        <family val="1"/>
        <charset val="128"/>
      </rPr>
      <t>（小数点以下切り上げ）・・・（Ａ）
　（Ａ）　≦介護福祉士の員数（前３月の平均）</t>
    </r>
    <r>
      <rPr>
        <u/>
        <sz val="11"/>
        <color indexed="8"/>
        <rFont val="UD デジタル 教科書体 N-R"/>
        <family val="1"/>
        <charset val="128"/>
      </rPr>
      <t>　　　　　</t>
    </r>
    <r>
      <rPr>
        <sz val="11"/>
        <color indexed="8"/>
        <rFont val="UD デジタル 教科書体 N-R"/>
        <family val="1"/>
        <charset val="128"/>
      </rPr>
      <t>人　　　
加算算定月の前3か月の介護福祉士の常勤換算後の員数　　
　　３月前</t>
    </r>
    <r>
      <rPr>
        <u/>
        <sz val="11"/>
        <color indexed="8"/>
        <rFont val="UD デジタル 教科書体 N-R"/>
        <family val="1"/>
        <charset val="128"/>
      </rPr>
      <t>　　　　</t>
    </r>
    <r>
      <rPr>
        <sz val="11"/>
        <color indexed="8"/>
        <rFont val="UD デジタル 教科書体 N-R"/>
        <family val="1"/>
        <charset val="128"/>
      </rPr>
      <t>人　　２月前</t>
    </r>
    <r>
      <rPr>
        <u/>
        <sz val="11"/>
        <color indexed="8"/>
        <rFont val="UD デジタル 教科書体 N-R"/>
        <family val="1"/>
        <charset val="128"/>
      </rPr>
      <t>　　　　</t>
    </r>
    <r>
      <rPr>
        <sz val="11"/>
        <color indexed="8"/>
        <rFont val="UD デジタル 教科書体 N-R"/>
        <family val="1"/>
        <charset val="128"/>
      </rPr>
      <t>人　　１月前</t>
    </r>
    <r>
      <rPr>
        <u/>
        <sz val="11"/>
        <color indexed="8"/>
        <rFont val="UD デジタル 教科書体 N-R"/>
        <family val="1"/>
        <charset val="128"/>
      </rPr>
      <t>　　　　</t>
    </r>
    <r>
      <rPr>
        <sz val="11"/>
        <color indexed="8"/>
        <rFont val="UD デジタル 教科書体 N-R"/>
        <family val="1"/>
        <charset val="128"/>
      </rPr>
      <t xml:space="preserve">人
　ただし、次に掲げる規定のいずれにも適合する場合は、介護福祉士の数が、常勤換算方法で、入所者数が７又はその端数を増すごとに１以上であること。
</t>
    </r>
    <rPh sb="23" eb="25">
      <t>マツジツ</t>
    </rPh>
    <rPh sb="25" eb="27">
      <t>ジテン</t>
    </rPh>
    <rPh sb="69" eb="72">
      <t>ヘイセツガタ</t>
    </rPh>
    <rPh sb="78" eb="80">
      <t>ケンム</t>
    </rPh>
    <rPh sb="84" eb="86">
      <t>ショクイン</t>
    </rPh>
    <rPh sb="92" eb="93">
      <t>ロウ</t>
    </rPh>
    <rPh sb="93" eb="94">
      <t>フク</t>
    </rPh>
    <rPh sb="96" eb="98">
      <t>キンム</t>
    </rPh>
    <rPh sb="102" eb="104">
      <t>ブブン</t>
    </rPh>
    <rPh sb="107" eb="109">
      <t>ケイサン</t>
    </rPh>
    <rPh sb="110" eb="112">
      <t>タイショウ</t>
    </rPh>
    <phoneticPr fontId="27"/>
  </si>
  <si>
    <t>　ただし、次の a 又は b に掲げる場合は、当該 a 又は b に定める数以上であれば算定している。
 a 次に掲げる要件にいずれにも該当した場合、最低基準の数に１０分の９を加えた数を配置している。
　ⅰ　見守り機器を、入所者の数の10分の１以上の数を設置している。
　ⅱ　見守り機器を安全かつ有効に活用するための委員会を設置し、必要な検討等が行われている。
 b 次に掲げる要件にいずれにも適合している場合、最低基準の数に10分の６を加えた数を配置している。
ⅰ　夜勤時間帯を通じて、見守り機器を入所者の数以上配置している。
ⅱ　夜勤時間帯を通じて、夜勤を行うすべての介護職員又は看護職員が、情報通信機器を使用し、職員同士の連携促進が図れている。
ⅲ　見守り機器等を活用する際の安全体制及びケアの質の確保並びに職員の負担軽減に関する次に掲げる事項を実施し、かつ、見守り機器等を安全かつ有効に活用するための委員会を設置し、介護職員又は看護職員その他の職種の者と共同し
て、当該委員会に置いて必要な検討等を行い、及び当該事項の実施を定期的に確認している。
（1）夜勤を行う職員による居室への訪問を個別に必要とする入所者への訪問及び当該入所者に対する適切なケア等による入所者の安全及びケアの質の確保
（2）　夜勤を行う職員の負担の軽減及び勤務状況への配慮
（3）　見守り機器等の定期的な点検
（4）　見守り機器等を安全かつ有効に活用するための職員研修</t>
    <rPh sb="5" eb="6">
      <t>ツギ</t>
    </rPh>
    <rPh sb="10" eb="11">
      <t>マタ</t>
    </rPh>
    <rPh sb="16" eb="17">
      <t>カカ</t>
    </rPh>
    <rPh sb="19" eb="21">
      <t>バアイ</t>
    </rPh>
    <rPh sb="23" eb="25">
      <t>トウガイ</t>
    </rPh>
    <rPh sb="28" eb="29">
      <t>マタ</t>
    </rPh>
    <rPh sb="34" eb="35">
      <t>サダ</t>
    </rPh>
    <rPh sb="37" eb="38">
      <t>カズ</t>
    </rPh>
    <rPh sb="38" eb="40">
      <t>イジョウ</t>
    </rPh>
    <rPh sb="44" eb="46">
      <t>サンテイ</t>
    </rPh>
    <phoneticPr fontId="27"/>
  </si>
  <si>
    <t>　管理栄養士を常勤換算方法で、入所者の数を50で除して得た以上配置している。
　ただし、常勤の管理栄養士を１名以上配置し、当該栄養士が給食管理を行ている場合にあっては、管理栄養士を常勤換算方法で、入所者の数を70で除して得た数を配置している。</t>
    <rPh sb="1" eb="3">
      <t>カンリ</t>
    </rPh>
    <rPh sb="3" eb="6">
      <t>エイヨウシ</t>
    </rPh>
    <rPh sb="7" eb="9">
      <t>ジョウキン</t>
    </rPh>
    <rPh sb="9" eb="11">
      <t>カンサン</t>
    </rPh>
    <rPh sb="11" eb="13">
      <t>ホウホウ</t>
    </rPh>
    <rPh sb="15" eb="18">
      <t>ニュウショシャ</t>
    </rPh>
    <rPh sb="19" eb="20">
      <t>カズ</t>
    </rPh>
    <rPh sb="24" eb="25">
      <t>ジョ</t>
    </rPh>
    <rPh sb="27" eb="28">
      <t>エ</t>
    </rPh>
    <rPh sb="29" eb="31">
      <t>イジョウ</t>
    </rPh>
    <rPh sb="31" eb="33">
      <t>ハイチ</t>
    </rPh>
    <rPh sb="44" eb="46">
      <t>ジョウキン</t>
    </rPh>
    <rPh sb="47" eb="49">
      <t>カンリ</t>
    </rPh>
    <rPh sb="49" eb="52">
      <t>エイヨウシ</t>
    </rPh>
    <rPh sb="54" eb="57">
      <t>メイイジョウ</t>
    </rPh>
    <rPh sb="57" eb="59">
      <t>ハイチ</t>
    </rPh>
    <rPh sb="61" eb="63">
      <t>トウガイ</t>
    </rPh>
    <rPh sb="63" eb="66">
      <t>エイヨウシ</t>
    </rPh>
    <rPh sb="67" eb="69">
      <t>キュウショク</t>
    </rPh>
    <rPh sb="69" eb="71">
      <t>カンリ</t>
    </rPh>
    <rPh sb="72" eb="73">
      <t>オコナ</t>
    </rPh>
    <rPh sb="76" eb="78">
      <t>バアイ</t>
    </rPh>
    <rPh sb="84" eb="86">
      <t>カンリ</t>
    </rPh>
    <rPh sb="86" eb="89">
      <t>エイヨウシ</t>
    </rPh>
    <rPh sb="90" eb="92">
      <t>ジョウキン</t>
    </rPh>
    <rPh sb="92" eb="94">
      <t>カンサン</t>
    </rPh>
    <rPh sb="94" eb="96">
      <t>ホウホウ</t>
    </rPh>
    <rPh sb="98" eb="101">
      <t>ニュウショシャ</t>
    </rPh>
    <rPh sb="102" eb="103">
      <t>カズ</t>
    </rPh>
    <rPh sb="107" eb="108">
      <t>ジョ</t>
    </rPh>
    <rPh sb="110" eb="111">
      <t>エ</t>
    </rPh>
    <rPh sb="112" eb="113">
      <t>カズ</t>
    </rPh>
    <rPh sb="114" eb="116">
      <t>ハイチ</t>
    </rPh>
    <phoneticPr fontId="27"/>
  </si>
  <si>
    <r>
      <t>　施設における入所者の総数のうち、日常生活に支障をきたすおそれのある症状若しくは行動が認められることから介護を必要とする認知症の者（以下「対象者」という。）の占める割合が２分の１以上である。
入所者の総数</t>
    </r>
    <r>
      <rPr>
        <u/>
        <sz val="11"/>
        <color theme="1"/>
        <rFont val="UD デジタル 教科書体 N-R"/>
        <family val="1"/>
        <charset val="128"/>
      </rPr>
      <t>　　　　</t>
    </r>
    <r>
      <rPr>
        <sz val="11"/>
        <color theme="1"/>
        <rFont val="UD デジタル 教科書体 N-R"/>
        <family val="1"/>
        <charset val="128"/>
      </rPr>
      <t>名 　　認知症の入所者</t>
    </r>
    <r>
      <rPr>
        <u/>
        <sz val="11"/>
        <color theme="1"/>
        <rFont val="UD デジタル 教科書体 N-R"/>
        <family val="1"/>
        <charset val="128"/>
      </rPr>
      <t xml:space="preserve">　    　 </t>
    </r>
    <r>
      <rPr>
        <sz val="11"/>
        <color theme="1"/>
        <rFont val="UD デジタル 教科書体 N-R"/>
        <family val="1"/>
        <charset val="128"/>
      </rPr>
      <t>名　　割合</t>
    </r>
    <r>
      <rPr>
        <u/>
        <sz val="11"/>
        <color theme="1"/>
        <rFont val="UD デジタル 教科書体 N-R"/>
        <family val="1"/>
        <charset val="128"/>
      </rPr>
      <t>　　　　</t>
    </r>
    <r>
      <rPr>
        <sz val="11"/>
        <color theme="1"/>
        <rFont val="UD デジタル 教科書体 N-R"/>
        <family val="1"/>
        <charset val="128"/>
      </rPr>
      <t>％</t>
    </r>
    <rPh sb="1" eb="3">
      <t>シセツ</t>
    </rPh>
    <rPh sb="7" eb="10">
      <t>ニュウショシャ</t>
    </rPh>
    <rPh sb="11" eb="13">
      <t>ソウスウ</t>
    </rPh>
    <rPh sb="17" eb="19">
      <t>ニチジョウ</t>
    </rPh>
    <rPh sb="19" eb="21">
      <t>セイカツ</t>
    </rPh>
    <rPh sb="22" eb="24">
      <t>シショウ</t>
    </rPh>
    <rPh sb="34" eb="36">
      <t>ショウジョウ</t>
    </rPh>
    <rPh sb="36" eb="37">
      <t>モ</t>
    </rPh>
    <rPh sb="40" eb="42">
      <t>コウドウ</t>
    </rPh>
    <rPh sb="43" eb="44">
      <t>ミト</t>
    </rPh>
    <rPh sb="52" eb="54">
      <t>カイゴ</t>
    </rPh>
    <rPh sb="55" eb="57">
      <t>ヒツヨウ</t>
    </rPh>
    <rPh sb="60" eb="63">
      <t>ニンチショウ</t>
    </rPh>
    <rPh sb="64" eb="65">
      <t>モノ</t>
    </rPh>
    <rPh sb="66" eb="68">
      <t>イカ</t>
    </rPh>
    <rPh sb="69" eb="72">
      <t>タイショウシャ</t>
    </rPh>
    <rPh sb="79" eb="80">
      <t>シ</t>
    </rPh>
    <rPh sb="82" eb="84">
      <t>ワリアイ</t>
    </rPh>
    <rPh sb="86" eb="87">
      <t>ブン</t>
    </rPh>
    <rPh sb="89" eb="91">
      <t>イジョウ</t>
    </rPh>
    <phoneticPr fontId="27"/>
  </si>
  <si>
    <r>
      <t>　認知症介護に係る専門的な研修を修了している者を、対象者の数が２０人未満である場合にあっては、１以上、当該対象者の数が２０人以上である場合にあっては、１に、当該対象者の数が１９を超えて１０又はその端数を増すごとに１を加えて得た数以上配置し、チームとして専門的な認知症ケアを実施している。
対象者</t>
    </r>
    <r>
      <rPr>
        <u/>
        <sz val="11"/>
        <color theme="1"/>
        <rFont val="UD デジタル 教科書体 N-R"/>
        <family val="1"/>
        <charset val="128"/>
      </rPr>
      <t>　　　　　</t>
    </r>
    <r>
      <rPr>
        <sz val="11"/>
        <color theme="1"/>
        <rFont val="UD デジタル 教科書体 N-R"/>
        <family val="1"/>
        <charset val="128"/>
      </rPr>
      <t>名  　　認知症介護に係る専門的な研修修了者</t>
    </r>
    <r>
      <rPr>
        <u/>
        <sz val="11"/>
        <color theme="1"/>
        <rFont val="UD デジタル 教科書体 N-R"/>
        <family val="1"/>
        <charset val="128"/>
      </rPr>
      <t xml:space="preserve">　　    </t>
    </r>
    <r>
      <rPr>
        <sz val="11"/>
        <color theme="1"/>
        <rFont val="UD デジタル 教科書体 N-R"/>
        <family val="1"/>
        <charset val="128"/>
      </rPr>
      <t>名　　　</t>
    </r>
    <phoneticPr fontId="27"/>
  </si>
  <si>
    <t>　身体的拘束等の適正化を図るため、以下の措置を講じていない場合、事実が生じた月の翌月から改善が認められる月までの間について、入所者全員について１日につき基本単位数の10％を減算している。
〇身体的拘束等の適正化のための対策を検討する委員会を３月に１回以上開催するとともに、その結果について、介護職員その他従業者に周知徹底を図っていない場合
〇身体的拘束等の適正化の指針を整備していない場合
〇介護職員その他の従業者に対し、身体的拘束等の適正化のための研修を定期的
　（年２回以上）実施していない場合</t>
    <rPh sb="1" eb="3">
      <t>シンタイ</t>
    </rPh>
    <rPh sb="3" eb="4">
      <t>テキ</t>
    </rPh>
    <rPh sb="4" eb="6">
      <t>コウソク</t>
    </rPh>
    <rPh sb="6" eb="7">
      <t>トウ</t>
    </rPh>
    <rPh sb="8" eb="11">
      <t>テキセイカ</t>
    </rPh>
    <rPh sb="12" eb="13">
      <t>ハカ</t>
    </rPh>
    <rPh sb="17" eb="19">
      <t>イカ</t>
    </rPh>
    <rPh sb="20" eb="22">
      <t>ソチ</t>
    </rPh>
    <rPh sb="23" eb="24">
      <t>コウ</t>
    </rPh>
    <rPh sb="29" eb="31">
      <t>バアイ</t>
    </rPh>
    <rPh sb="95" eb="98">
      <t>シンタイテキ</t>
    </rPh>
    <rPh sb="98" eb="100">
      <t>コウソク</t>
    </rPh>
    <rPh sb="100" eb="101">
      <t>トウ</t>
    </rPh>
    <rPh sb="102" eb="105">
      <t>テキセイカ</t>
    </rPh>
    <rPh sb="109" eb="111">
      <t>タイサク</t>
    </rPh>
    <rPh sb="112" eb="114">
      <t>ケントウ</t>
    </rPh>
    <rPh sb="116" eb="119">
      <t>イインカイ</t>
    </rPh>
    <rPh sb="121" eb="122">
      <t>ツキ</t>
    </rPh>
    <rPh sb="124" eb="125">
      <t>カイ</t>
    </rPh>
    <rPh sb="125" eb="127">
      <t>イジョウ</t>
    </rPh>
    <rPh sb="127" eb="129">
      <t>カイサイ</t>
    </rPh>
    <rPh sb="138" eb="140">
      <t>ケッカ</t>
    </rPh>
    <rPh sb="145" eb="147">
      <t>カイゴ</t>
    </rPh>
    <rPh sb="147" eb="149">
      <t>ショクイン</t>
    </rPh>
    <rPh sb="151" eb="152">
      <t>タ</t>
    </rPh>
    <rPh sb="152" eb="155">
      <t>ジュウギョウシャ</t>
    </rPh>
    <rPh sb="156" eb="158">
      <t>シュウチ</t>
    </rPh>
    <rPh sb="158" eb="160">
      <t>テッテイ</t>
    </rPh>
    <rPh sb="161" eb="162">
      <t>ハカ</t>
    </rPh>
    <rPh sb="167" eb="169">
      <t>バアイ</t>
    </rPh>
    <rPh sb="171" eb="174">
      <t>シンタイテキ</t>
    </rPh>
    <rPh sb="174" eb="176">
      <t>コウソク</t>
    </rPh>
    <rPh sb="176" eb="177">
      <t>トウ</t>
    </rPh>
    <rPh sb="178" eb="181">
      <t>テキセイカ</t>
    </rPh>
    <rPh sb="182" eb="184">
      <t>シシン</t>
    </rPh>
    <rPh sb="185" eb="187">
      <t>セイビ</t>
    </rPh>
    <rPh sb="192" eb="194">
      <t>バアイ</t>
    </rPh>
    <rPh sb="196" eb="198">
      <t>カイゴ</t>
    </rPh>
    <rPh sb="198" eb="200">
      <t>ショクイン</t>
    </rPh>
    <rPh sb="202" eb="203">
      <t>タ</t>
    </rPh>
    <rPh sb="204" eb="207">
      <t>ジュウギョウシャ</t>
    </rPh>
    <rPh sb="208" eb="209">
      <t>タイ</t>
    </rPh>
    <rPh sb="211" eb="214">
      <t>シンタイテキ</t>
    </rPh>
    <rPh sb="214" eb="216">
      <t>コウソク</t>
    </rPh>
    <rPh sb="216" eb="217">
      <t>トウ</t>
    </rPh>
    <rPh sb="218" eb="221">
      <t>テキセイカ</t>
    </rPh>
    <rPh sb="225" eb="227">
      <t>ケンシュウ</t>
    </rPh>
    <rPh sb="228" eb="231">
      <t>テイキテキ</t>
    </rPh>
    <rPh sb="234" eb="235">
      <t>ネン</t>
    </rPh>
    <rPh sb="236" eb="237">
      <t>カイ</t>
    </rPh>
    <rPh sb="237" eb="239">
      <t>イジョウ</t>
    </rPh>
    <rPh sb="240" eb="242">
      <t>ジッシ</t>
    </rPh>
    <rPh sb="247" eb="249">
      <t>バアイ</t>
    </rPh>
    <phoneticPr fontId="27"/>
  </si>
  <si>
    <t>①サービス提供体制強化加算（Ⅰ・Ⅱ・Ⅲ共通）</t>
    <phoneticPr fontId="2"/>
  </si>
  <si>
    <t>　別の告示に定める利用定員超過減算・人員基準欠如減算に該当していない。</t>
    <rPh sb="9" eb="11">
      <t>リヨウ</t>
    </rPh>
    <phoneticPr fontId="27"/>
  </si>
  <si>
    <t>②サービス提供体制強化加算（Ⅰ）</t>
    <phoneticPr fontId="2"/>
  </si>
  <si>
    <t>　次のいずれかに適合すること
①介護職員の総数のうち、介護福祉士の占める割合が１００分の８０以上である。
②施設の介護職員の総数のうち、勤続年数１０年以上の介護福祉士の占める割合が１００分の３５以上である。</t>
    <rPh sb="1" eb="2">
      <t>ツギ</t>
    </rPh>
    <rPh sb="8" eb="10">
      <t>テキゴウ</t>
    </rPh>
    <rPh sb="68" eb="70">
      <t>キンゾク</t>
    </rPh>
    <rPh sb="70" eb="72">
      <t>ネンスウ</t>
    </rPh>
    <rPh sb="74" eb="75">
      <t>ネン</t>
    </rPh>
    <rPh sb="75" eb="77">
      <t>イジョウ</t>
    </rPh>
    <rPh sb="78" eb="80">
      <t>カイゴ</t>
    </rPh>
    <rPh sb="80" eb="83">
      <t>フクシシ</t>
    </rPh>
    <rPh sb="84" eb="85">
      <t>シ</t>
    </rPh>
    <rPh sb="87" eb="89">
      <t>ワリアイ</t>
    </rPh>
    <rPh sb="93" eb="94">
      <t>ブン</t>
    </rPh>
    <rPh sb="97" eb="99">
      <t>イジョウ</t>
    </rPh>
    <phoneticPr fontId="27"/>
  </si>
  <si>
    <t>　提供する指定地域密着型介護老人福祉施設入居者生活介護の質の向上に資する取組を実施している。</t>
    <rPh sb="1" eb="3">
      <t>テイキョウ</t>
    </rPh>
    <rPh sb="5" eb="7">
      <t>シテイ</t>
    </rPh>
    <rPh sb="7" eb="9">
      <t>チイキ</t>
    </rPh>
    <rPh sb="9" eb="12">
      <t>ミッチャクガタ</t>
    </rPh>
    <rPh sb="12" eb="14">
      <t>カイゴ</t>
    </rPh>
    <rPh sb="14" eb="16">
      <t>ロウジン</t>
    </rPh>
    <rPh sb="16" eb="18">
      <t>フクシ</t>
    </rPh>
    <rPh sb="18" eb="20">
      <t>シセツ</t>
    </rPh>
    <rPh sb="20" eb="23">
      <t>ニュウキョシャ</t>
    </rPh>
    <rPh sb="23" eb="25">
      <t>セイカツ</t>
    </rPh>
    <rPh sb="25" eb="27">
      <t>カイゴ</t>
    </rPh>
    <rPh sb="28" eb="29">
      <t>シツ</t>
    </rPh>
    <rPh sb="30" eb="32">
      <t>コウジョウ</t>
    </rPh>
    <rPh sb="33" eb="34">
      <t>シ</t>
    </rPh>
    <rPh sb="36" eb="38">
      <t>トリクミ</t>
    </rPh>
    <rPh sb="39" eb="41">
      <t>ジッシ</t>
    </rPh>
    <phoneticPr fontId="2"/>
  </si>
  <si>
    <t>③サービス提供体制強化加算（Ⅱ）</t>
    <phoneticPr fontId="2"/>
  </si>
  <si>
    <t>　介護職員の総数のうち、介護福祉士の占める割合が１００分の６０以上である。　</t>
    <rPh sb="1" eb="3">
      <t>カイゴ</t>
    </rPh>
    <rPh sb="3" eb="5">
      <t>ショクイン</t>
    </rPh>
    <rPh sb="6" eb="8">
      <t>ソウスウ</t>
    </rPh>
    <rPh sb="12" eb="14">
      <t>カイゴ</t>
    </rPh>
    <rPh sb="14" eb="16">
      <t>フクシ</t>
    </rPh>
    <rPh sb="16" eb="17">
      <t>シ</t>
    </rPh>
    <rPh sb="18" eb="19">
      <t>シ</t>
    </rPh>
    <rPh sb="21" eb="23">
      <t>ワリアイ</t>
    </rPh>
    <rPh sb="27" eb="28">
      <t>ブン</t>
    </rPh>
    <rPh sb="31" eb="33">
      <t>イジョウ</t>
    </rPh>
    <phoneticPr fontId="27"/>
  </si>
  <si>
    <t>問1</t>
    <rPh sb="0" eb="1">
      <t>ト</t>
    </rPh>
    <phoneticPr fontId="2"/>
  </si>
  <si>
    <t>問2</t>
    <rPh sb="0" eb="1">
      <t>ト</t>
    </rPh>
    <phoneticPr fontId="2"/>
  </si>
  <si>
    <t>④サービス提供体制強化加算（Ⅲ）</t>
    <phoneticPr fontId="2"/>
  </si>
  <si>
    <t>　次のいずれかに適合している。
①介護職員の総数のうち、介護福祉士の占める割合が１００分の５０以上である。
②看護・介護職員の総数のうち、常勤職員の占める割合が１００分の７５以である。
③入所者に直接提供する職員の総数のうち、勤続年数７年以上の者の占める割合が１００分の３０以上である。</t>
    <rPh sb="1" eb="2">
      <t>ツギ</t>
    </rPh>
    <rPh sb="8" eb="10">
      <t>テキゴウ</t>
    </rPh>
    <rPh sb="17" eb="19">
      <t>カイゴ</t>
    </rPh>
    <rPh sb="19" eb="21">
      <t>ショクイン</t>
    </rPh>
    <rPh sb="22" eb="24">
      <t>ソウスウ</t>
    </rPh>
    <rPh sb="28" eb="30">
      <t>カイゴ</t>
    </rPh>
    <rPh sb="30" eb="33">
      <t>フクシシ</t>
    </rPh>
    <rPh sb="34" eb="35">
      <t>シ</t>
    </rPh>
    <rPh sb="37" eb="39">
      <t>ワリアイ</t>
    </rPh>
    <rPh sb="43" eb="44">
      <t>ブン</t>
    </rPh>
    <rPh sb="47" eb="49">
      <t>イジョウ</t>
    </rPh>
    <rPh sb="55" eb="57">
      <t>カンゴ</t>
    </rPh>
    <rPh sb="58" eb="60">
      <t>カイゴ</t>
    </rPh>
    <rPh sb="60" eb="62">
      <t>ショクイン</t>
    </rPh>
    <rPh sb="63" eb="65">
      <t>ソウスウ</t>
    </rPh>
    <rPh sb="69" eb="71">
      <t>ジョウキン</t>
    </rPh>
    <rPh sb="71" eb="73">
      <t>ショクイン</t>
    </rPh>
    <rPh sb="74" eb="75">
      <t>シ</t>
    </rPh>
    <rPh sb="77" eb="79">
      <t>ワリアイ</t>
    </rPh>
    <rPh sb="83" eb="84">
      <t>ブン</t>
    </rPh>
    <phoneticPr fontId="2"/>
  </si>
  <si>
    <r>
      <t>（１８）　口腔衛生の管理　　</t>
    </r>
    <r>
      <rPr>
        <sz val="10"/>
        <rFont val="UD デジタル 教科書体 N-R"/>
        <family val="1"/>
        <charset val="128"/>
      </rPr>
      <t>　（※令和６年３月３１日まで努力義務、令和６年４月１日より義務化</t>
    </r>
    <r>
      <rPr>
        <sz val="11"/>
        <rFont val="UD デジタル 教科書体 N-R"/>
        <family val="1"/>
        <charset val="128"/>
      </rPr>
      <t>）</t>
    </r>
    <phoneticPr fontId="27"/>
  </si>
  <si>
    <r>
      <t>（１７）　栄養管理　　　</t>
    </r>
    <r>
      <rPr>
        <sz val="10"/>
        <rFont val="UD デジタル 教科書体 N-R"/>
        <family val="1"/>
        <charset val="128"/>
      </rPr>
      <t>　　（※令和６年３月３１日まで努力義務、令和６年４月１日より義務化）</t>
    </r>
    <phoneticPr fontId="27"/>
  </si>
  <si>
    <t>令和４年度　非常災害対策点検票</t>
    <rPh sb="0" eb="1">
      <t>レイ</t>
    </rPh>
    <rPh sb="1" eb="2">
      <t>ワ</t>
    </rPh>
    <rPh sb="3" eb="5">
      <t>ネンド</t>
    </rPh>
    <rPh sb="6" eb="8">
      <t>ヒジョウ</t>
    </rPh>
    <rPh sb="8" eb="10">
      <t>サイガイ</t>
    </rPh>
    <rPh sb="10" eb="12">
      <t>タイサク</t>
    </rPh>
    <rPh sb="14" eb="15">
      <t>ヒョウ</t>
    </rPh>
    <phoneticPr fontId="27"/>
  </si>
  <si>
    <t>（35）　介護職員等ベースアップ等支援加算</t>
    <rPh sb="5" eb="10">
      <t>カイゴショクイントウ</t>
    </rPh>
    <rPh sb="16" eb="21">
      <t>トウシエンカサン</t>
    </rPh>
    <phoneticPr fontId="27"/>
  </si>
  <si>
    <t>　処遇改善加算（Ⅰ）～(Ⅲ)のいずれかを算定している。</t>
    <rPh sb="1" eb="3">
      <t>ショグウ</t>
    </rPh>
    <rPh sb="3" eb="5">
      <t>カイゼン</t>
    </rPh>
    <rPh sb="5" eb="7">
      <t>カサン</t>
    </rPh>
    <rPh sb="20" eb="22">
      <t>サンテイ</t>
    </rPh>
    <phoneticPr fontId="2"/>
  </si>
  <si>
    <t>　賃金改善の合計額の３分の２以上は、基本給又は決まって支払われる手当の引き上げに充てている。</t>
    <rPh sb="1" eb="3">
      <t>チンギン</t>
    </rPh>
    <rPh sb="3" eb="5">
      <t>カイゼン</t>
    </rPh>
    <rPh sb="6" eb="8">
      <t>ゴウケイ</t>
    </rPh>
    <rPh sb="8" eb="9">
      <t>ガク</t>
    </rPh>
    <rPh sb="11" eb="12">
      <t>ブン</t>
    </rPh>
    <rPh sb="14" eb="16">
      <t>イジョウ</t>
    </rPh>
    <rPh sb="18" eb="21">
      <t>キホンキュウ</t>
    </rPh>
    <rPh sb="21" eb="22">
      <t>マタ</t>
    </rPh>
    <rPh sb="23" eb="24">
      <t>キ</t>
    </rPh>
    <rPh sb="27" eb="29">
      <t>シハラ</t>
    </rPh>
    <rPh sb="32" eb="34">
      <t>テアテ</t>
    </rPh>
    <rPh sb="35" eb="36">
      <t>ヒ</t>
    </rPh>
    <rPh sb="37" eb="38">
      <t>ア</t>
    </rPh>
    <rPh sb="40" eb="41">
      <t>ア</t>
    </rPh>
    <phoneticPr fontId="2"/>
  </si>
  <si>
    <t>令和４年度　運営状況点検書</t>
    <rPh sb="0" eb="1">
      <t>レイ</t>
    </rPh>
    <rPh sb="1" eb="2">
      <t>ワ</t>
    </rPh>
    <rPh sb="3" eb="5">
      <t>ネンド</t>
    </rPh>
    <rPh sb="6" eb="8">
      <t>ウンエイ</t>
    </rPh>
    <rPh sb="8" eb="10">
      <t>ジョウキョウ</t>
    </rPh>
    <rPh sb="10" eb="12">
      <t>テンケン</t>
    </rPh>
    <rPh sb="12" eb="13">
      <t>ショ</t>
    </rPh>
    <phoneticPr fontId="27"/>
  </si>
  <si>
    <t>　毎年度、次の避難訓練を実施しているか。</t>
    <rPh sb="1" eb="4">
      <t>マイネンド</t>
    </rPh>
    <rPh sb="5" eb="6">
      <t>ツギ</t>
    </rPh>
    <rPh sb="7" eb="9">
      <t>ヒナン</t>
    </rPh>
    <rPh sb="9" eb="11">
      <t>クンレン</t>
    </rPh>
    <rPh sb="12" eb="14">
      <t>ジッシ</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</si>
</sst>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quot;人&quot;"/>
    <numFmt numFmtId="178" formatCode="#,##0&quot;人&quot;"/>
    <numFmt numFmtId="179" formatCode="#,##0.##"/>
    <numFmt numFmtId="180" formatCode="#,##0.0#"/>
  </numFmts>
  <fonts count="49">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
      <sz val="10.5"/>
      <name val="ＭＳ 明朝"/>
      <family val="1"/>
      <charset val="128"/>
    </font>
    <font>
      <sz val="11"/>
      <name val="ＭＳ Ｐゴシック"/>
      <family val="3"/>
      <charset val="128"/>
    </font>
    <font>
      <sz val="6"/>
      <name val="ＭＳ 明朝"/>
      <family val="1"/>
      <charset val="128"/>
    </font>
    <font>
      <sz val="12"/>
      <color theme="1"/>
      <name val="ＭＳ 明朝"/>
      <family val="1"/>
      <charset val="128"/>
    </font>
    <font>
      <u/>
      <sz val="11"/>
      <color indexed="12"/>
      <name val="ＭＳ Ｐゴシック"/>
      <family val="3"/>
      <charset val="128"/>
    </font>
    <font>
      <sz val="22"/>
      <name val="UD デジタル 教科書体 N-R"/>
      <family val="1"/>
      <charset val="128"/>
    </font>
    <font>
      <sz val="11"/>
      <name val="UD デジタル 教科書体 N-R"/>
      <family val="1"/>
      <charset val="128"/>
    </font>
    <font>
      <sz val="11"/>
      <color theme="1"/>
      <name val="UD デジタル 教科書体 N-R"/>
      <family val="1"/>
      <charset val="128"/>
    </font>
    <font>
      <sz val="10"/>
      <name val="UD デジタル 教科書体 N-R"/>
      <family val="1"/>
      <charset val="128"/>
    </font>
    <font>
      <sz val="11"/>
      <color indexed="8"/>
      <name val="UD デジタル 教科書体 N-R"/>
      <family val="1"/>
      <charset val="128"/>
    </font>
    <font>
      <u/>
      <sz val="11"/>
      <color indexed="8"/>
      <name val="UD デジタル 教科書体 N-R"/>
      <family val="1"/>
      <charset val="128"/>
    </font>
    <font>
      <sz val="11"/>
      <color rgb="FFFF0000"/>
      <name val="UD デジタル 教科書体 N-R"/>
      <family val="1"/>
      <charset val="128"/>
    </font>
    <font>
      <u/>
      <sz val="11"/>
      <color theme="1"/>
      <name val="UD デジタル 教科書体 N-R"/>
      <family val="1"/>
      <charset val="128"/>
    </font>
    <font>
      <b/>
      <sz val="23.5"/>
      <name val="UD デジタル 教科書体 N-R"/>
      <family val="1"/>
      <charset val="128"/>
    </font>
    <font>
      <sz val="10.5"/>
      <name val="UD デジタル 教科書体 N-R"/>
      <family val="1"/>
      <charset val="128"/>
    </font>
    <font>
      <b/>
      <sz val="14"/>
      <name val="UD デジタル 教科書体 N-R"/>
      <family val="1"/>
      <charset val="128"/>
    </font>
    <font>
      <sz val="11.5"/>
      <name val="UD デジタル 教科書体 N-R"/>
      <family val="1"/>
      <charset val="128"/>
    </font>
    <font>
      <sz val="20"/>
      <name val="UD デジタル 教科書体 N-R"/>
      <family val="1"/>
      <charset val="128"/>
    </font>
    <font>
      <b/>
      <sz val="11"/>
      <name val="UD デジタル 教科書体 N-R"/>
      <family val="1"/>
      <charset val="128"/>
    </font>
    <font>
      <sz val="8"/>
      <name val="UD デジタル 教科書体 N-R"/>
      <family val="1"/>
      <charset val="128"/>
    </font>
    <font>
      <b/>
      <sz val="10"/>
      <name val="UD デジタル 教科書体 N-R"/>
      <family val="1"/>
      <charset val="128"/>
    </font>
    <font>
      <sz val="9.9"/>
      <name val="UD デジタル 教科書体 N-R"/>
      <family val="1"/>
      <charset val="128"/>
    </font>
    <font>
      <sz val="9.8000000000000007"/>
      <name val="UD デジタル 教科書体 N-R"/>
      <family val="1"/>
      <charset val="128"/>
    </font>
    <font>
      <sz val="9"/>
      <name val="UD デジタル 教科書体 N-R"/>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FFFF00"/>
        <bgColor indexed="64"/>
      </patternFill>
    </fill>
    <fill>
      <patternFill patternType="solid">
        <fgColor theme="2" tint="-9.9978637043366805E-2"/>
        <bgColor indexed="64"/>
      </patternFill>
    </fill>
  </fills>
  <borders count="14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dotted">
        <color indexed="64"/>
      </right>
      <top/>
      <bottom style="thin">
        <color indexed="64"/>
      </bottom>
      <diagonal/>
    </border>
    <border>
      <left/>
      <right style="dotted">
        <color indexed="64"/>
      </right>
      <top/>
      <bottom/>
      <diagonal/>
    </border>
    <border>
      <left/>
      <right style="dotted">
        <color indexed="64"/>
      </right>
      <top style="thin">
        <color indexed="64"/>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top style="dashed">
        <color indexed="64"/>
      </top>
      <bottom/>
      <diagonal/>
    </border>
    <border>
      <left/>
      <right style="dashed">
        <color indexed="64"/>
      </right>
      <top style="dashed">
        <color indexed="64"/>
      </top>
      <bottom/>
      <diagonal/>
    </border>
    <border>
      <left/>
      <right style="thin">
        <color indexed="64"/>
      </right>
      <top/>
      <bottom style="dashed">
        <color indexed="64"/>
      </bottom>
      <diagonal/>
    </border>
    <border>
      <left/>
      <right/>
      <top/>
      <bottom style="dashed">
        <color indexed="64"/>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top/>
      <bottom style="dashed">
        <color indexed="64"/>
      </bottom>
      <diagonal/>
    </border>
    <border>
      <left style="dashed">
        <color indexed="64"/>
      </left>
      <right/>
      <top style="thin">
        <color indexed="64"/>
      </top>
      <bottom/>
      <diagonal/>
    </border>
    <border>
      <left/>
      <right style="dashed">
        <color indexed="64"/>
      </right>
      <top style="thin">
        <color indexed="64"/>
      </top>
      <bottom/>
      <diagonal/>
    </border>
    <border>
      <left style="dotted">
        <color indexed="64"/>
      </left>
      <right/>
      <top/>
      <bottom style="thin">
        <color indexed="64"/>
      </bottom>
      <diagonal/>
    </border>
    <border>
      <left style="dotted">
        <color indexed="64"/>
      </left>
      <right/>
      <top/>
      <bottom/>
      <diagonal/>
    </border>
    <border>
      <left style="dotted">
        <color indexed="64"/>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
    <xf numFmtId="0" fontId="0" fillId="0" borderId="0">
      <alignment vertical="center"/>
    </xf>
    <xf numFmtId="38" fontId="17" fillId="0" borderId="0" applyFont="0" applyFill="0" applyBorder="0" applyAlignment="0" applyProtection="0">
      <alignment vertical="center"/>
    </xf>
    <xf numFmtId="0" fontId="25" fillId="0" borderId="0"/>
    <xf numFmtId="0" fontId="28" fillId="0" borderId="0">
      <alignment vertical="center"/>
    </xf>
    <xf numFmtId="0" fontId="26" fillId="0" borderId="0"/>
  </cellStyleXfs>
  <cellXfs count="83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31" fillId="0" borderId="0" xfId="2" applyFont="1" applyAlignment="1">
      <alignment vertical="center"/>
    </xf>
    <xf numFmtId="0" fontId="31" fillId="0" borderId="0" xfId="2" applyNumberFormat="1" applyFont="1" applyAlignment="1">
      <alignment vertical="center"/>
    </xf>
    <xf numFmtId="0" fontId="31" fillId="0" borderId="33" xfId="2" applyNumberFormat="1" applyFont="1" applyBorder="1" applyAlignment="1">
      <alignment horizontal="left" vertical="center"/>
    </xf>
    <xf numFmtId="0" fontId="31" fillId="0" borderId="106" xfId="2" applyNumberFormat="1" applyFont="1" applyBorder="1" applyAlignment="1">
      <alignment horizontal="left" vertical="center"/>
    </xf>
    <xf numFmtId="0" fontId="31" fillId="0" borderId="123" xfId="2" applyNumberFormat="1" applyFont="1" applyBorder="1" applyAlignment="1">
      <alignment horizontal="left" vertical="center"/>
    </xf>
    <xf numFmtId="0" fontId="31" fillId="0" borderId="33" xfId="2" applyFont="1" applyBorder="1" applyAlignment="1">
      <alignment vertical="center"/>
    </xf>
    <xf numFmtId="0" fontId="31" fillId="0" borderId="44" xfId="2" applyFont="1" applyBorder="1" applyAlignment="1">
      <alignment vertical="center"/>
    </xf>
    <xf numFmtId="0" fontId="31" fillId="0" borderId="0" xfId="2" applyNumberFormat="1" applyFont="1" applyBorder="1" applyAlignment="1">
      <alignment horizontal="center" vertical="center" textRotation="255"/>
    </xf>
    <xf numFmtId="0" fontId="31" fillId="0" borderId="33" xfId="2" applyNumberFormat="1" applyFont="1" applyBorder="1" applyAlignment="1">
      <alignment horizontal="center" vertical="center"/>
    </xf>
    <xf numFmtId="0" fontId="31" fillId="0" borderId="0" xfId="2" applyNumberFormat="1" applyFont="1" applyBorder="1" applyAlignment="1">
      <alignment horizontal="center" vertical="center"/>
    </xf>
    <xf numFmtId="0" fontId="31" fillId="0" borderId="0" xfId="2" applyFont="1" applyBorder="1" applyAlignment="1">
      <alignment vertical="center"/>
    </xf>
    <xf numFmtId="0" fontId="31" fillId="0" borderId="0" xfId="2" applyNumberFormat="1" applyFont="1" applyAlignment="1">
      <alignment horizontal="left" vertical="center"/>
    </xf>
    <xf numFmtId="0" fontId="31" fillId="0" borderId="0" xfId="2" applyNumberFormat="1" applyFont="1" applyBorder="1" applyAlignment="1">
      <alignment horizontal="left" vertical="center"/>
    </xf>
    <xf numFmtId="0" fontId="31" fillId="0" borderId="30" xfId="2" applyNumberFormat="1" applyFont="1" applyBorder="1" applyAlignment="1">
      <alignment horizontal="left" vertical="center"/>
    </xf>
    <xf numFmtId="0" fontId="31" fillId="0" borderId="5" xfId="2" applyFont="1" applyBorder="1" applyAlignment="1">
      <alignment vertical="center"/>
    </xf>
    <xf numFmtId="0" fontId="31" fillId="0" borderId="30" xfId="2" applyFont="1" applyBorder="1" applyAlignment="1">
      <alignment vertical="center"/>
    </xf>
    <xf numFmtId="0" fontId="31" fillId="0" borderId="23" xfId="2" applyFont="1" applyBorder="1" applyAlignment="1">
      <alignment vertical="center"/>
    </xf>
    <xf numFmtId="0" fontId="31" fillId="0" borderId="22" xfId="2" applyFont="1" applyBorder="1" applyAlignment="1">
      <alignment vertical="center"/>
    </xf>
    <xf numFmtId="0" fontId="31" fillId="0" borderId="33" xfId="2" applyFont="1" applyBorder="1" applyAlignment="1">
      <alignment horizontal="center" vertical="center"/>
    </xf>
    <xf numFmtId="0" fontId="31" fillId="0" borderId="33" xfId="2" applyNumberFormat="1" applyFont="1" applyBorder="1" applyAlignment="1">
      <alignment vertical="center" wrapText="1"/>
    </xf>
    <xf numFmtId="0" fontId="31" fillId="0" borderId="33" xfId="2" applyNumberFormat="1" applyFont="1" applyBorder="1" applyAlignment="1">
      <alignment horizontal="center" vertical="center" wrapText="1"/>
    </xf>
    <xf numFmtId="0" fontId="31" fillId="0" borderId="30" xfId="2" applyNumberFormat="1" applyFont="1" applyBorder="1" applyAlignment="1">
      <alignment horizontal="center" vertical="center"/>
    </xf>
    <xf numFmtId="0" fontId="31" fillId="0" borderId="0" xfId="2" applyFont="1" applyBorder="1" applyAlignment="1">
      <alignment horizontal="center" vertical="center"/>
    </xf>
    <xf numFmtId="0" fontId="31" fillId="0" borderId="0" xfId="2" applyNumberFormat="1" applyFont="1" applyBorder="1" applyAlignment="1">
      <alignment vertical="center" wrapText="1"/>
    </xf>
    <xf numFmtId="0" fontId="31" fillId="0" borderId="0" xfId="2" applyNumberFormat="1" applyFont="1" applyBorder="1" applyAlignment="1">
      <alignment horizontal="center" vertical="center" wrapText="1"/>
    </xf>
    <xf numFmtId="0" fontId="31" fillId="0" borderId="27" xfId="2" applyNumberFormat="1" applyFont="1" applyBorder="1" applyAlignment="1">
      <alignment horizontal="center" vertical="center"/>
    </xf>
    <xf numFmtId="0" fontId="31" fillId="0" borderId="27" xfId="2" applyNumberFormat="1" applyFont="1" applyBorder="1" applyAlignment="1">
      <alignment horizontal="center" vertical="center" wrapText="1"/>
    </xf>
    <xf numFmtId="0" fontId="31" fillId="0" borderId="22" xfId="2" applyNumberFormat="1" applyFont="1" applyBorder="1" applyAlignment="1">
      <alignment horizontal="center" vertical="center"/>
    </xf>
    <xf numFmtId="0" fontId="32" fillId="0" borderId="0" xfId="2" applyNumberFormat="1" applyFont="1" applyAlignment="1">
      <alignment vertical="center"/>
    </xf>
    <xf numFmtId="0" fontId="32" fillId="0" borderId="0" xfId="2" applyNumberFormat="1" applyFont="1" applyBorder="1" applyAlignment="1">
      <alignment horizontal="center" vertical="center"/>
    </xf>
    <xf numFmtId="0" fontId="32" fillId="0" borderId="0" xfId="2" applyNumberFormat="1" applyFont="1" applyBorder="1" applyAlignment="1">
      <alignment vertical="center"/>
    </xf>
    <xf numFmtId="0" fontId="32" fillId="0" borderId="0" xfId="2" applyNumberFormat="1" applyFont="1" applyBorder="1" applyAlignment="1">
      <alignment horizontal="left" vertical="center"/>
    </xf>
    <xf numFmtId="0" fontId="32" fillId="0" borderId="0" xfId="2" applyFont="1" applyBorder="1" applyAlignment="1">
      <alignment vertical="center"/>
    </xf>
    <xf numFmtId="0" fontId="31" fillId="0" borderId="0" xfId="2" applyNumberFormat="1" applyFont="1" applyBorder="1" applyAlignment="1">
      <alignment vertical="center"/>
    </xf>
    <xf numFmtId="0" fontId="31" fillId="0" borderId="0" xfId="2" applyNumberFormat="1" applyFont="1" applyAlignment="1">
      <alignment horizontal="center" vertical="center"/>
    </xf>
    <xf numFmtId="0" fontId="32" fillId="0" borderId="0" xfId="2" applyNumberFormat="1" applyFont="1" applyAlignment="1">
      <alignment horizontal="center" vertical="center"/>
    </xf>
    <xf numFmtId="0" fontId="32" fillId="0" borderId="0" xfId="2" applyFont="1" applyAlignment="1">
      <alignment vertical="center"/>
    </xf>
    <xf numFmtId="0" fontId="32" fillId="0" borderId="0" xfId="2" applyNumberFormat="1" applyFont="1" applyFill="1" applyAlignment="1">
      <alignment vertical="center"/>
    </xf>
    <xf numFmtId="0" fontId="32" fillId="0" borderId="0" xfId="2" applyNumberFormat="1" applyFont="1" applyFill="1" applyAlignment="1">
      <alignment horizontal="center" vertical="center"/>
    </xf>
    <xf numFmtId="0" fontId="32" fillId="0" borderId="0" xfId="2" applyFont="1" applyFill="1" applyAlignment="1">
      <alignment vertical="center"/>
    </xf>
    <xf numFmtId="0" fontId="31" fillId="0" borderId="0" xfId="2" applyFont="1" applyFill="1" applyAlignment="1">
      <alignment vertical="center"/>
    </xf>
    <xf numFmtId="0" fontId="31" fillId="6" borderId="0" xfId="2" applyFont="1" applyFill="1" applyAlignment="1">
      <alignment vertical="center"/>
    </xf>
    <xf numFmtId="0" fontId="32" fillId="0" borderId="0" xfId="2" applyNumberFormat="1" applyFont="1" applyAlignment="1">
      <alignment horizontal="left" vertical="center"/>
    </xf>
    <xf numFmtId="0" fontId="32" fillId="0" borderId="0" xfId="2" applyFont="1" applyBorder="1" applyAlignment="1">
      <alignment horizontal="center" vertical="center"/>
    </xf>
    <xf numFmtId="0" fontId="32" fillId="0" borderId="0" xfId="2" applyNumberFormat="1" applyFont="1" applyFill="1" applyAlignment="1">
      <alignment horizontal="left" vertical="center"/>
    </xf>
    <xf numFmtId="0" fontId="32" fillId="0" borderId="0" xfId="2" applyNumberFormat="1" applyFont="1" applyFill="1" applyBorder="1" applyAlignment="1">
      <alignment horizontal="center" vertical="center"/>
    </xf>
    <xf numFmtId="0" fontId="32" fillId="0" borderId="0" xfId="2" applyNumberFormat="1" applyFont="1" applyFill="1" applyBorder="1" applyAlignment="1">
      <alignment horizontal="left" vertical="center"/>
    </xf>
    <xf numFmtId="0" fontId="32" fillId="0" borderId="0" xfId="2" applyNumberFormat="1" applyFont="1" applyFill="1" applyBorder="1" applyAlignment="1">
      <alignment vertical="center"/>
    </xf>
    <xf numFmtId="0" fontId="32" fillId="0" borderId="0" xfId="2" applyFont="1" applyFill="1" applyBorder="1" applyAlignment="1">
      <alignment vertical="center"/>
    </xf>
    <xf numFmtId="0" fontId="32" fillId="0" borderId="0" xfId="2" applyFont="1" applyFill="1" applyBorder="1" applyAlignment="1">
      <alignment horizontal="center" vertical="center"/>
    </xf>
    <xf numFmtId="0" fontId="31" fillId="0" borderId="0" xfId="2" applyFont="1" applyBorder="1" applyAlignment="1">
      <alignment horizontal="left" vertical="center" wrapText="1"/>
    </xf>
    <xf numFmtId="0" fontId="31" fillId="0" borderId="0" xfId="2" applyFont="1" applyBorder="1" applyAlignment="1">
      <alignment horizontal="left" vertical="center"/>
    </xf>
    <xf numFmtId="0" fontId="31" fillId="0" borderId="0" xfId="2" applyFont="1" applyFill="1" applyBorder="1" applyAlignment="1">
      <alignment vertical="center"/>
    </xf>
    <xf numFmtId="0" fontId="31" fillId="0" borderId="0" xfId="2" applyFont="1" applyAlignment="1">
      <alignment vertical="top"/>
    </xf>
    <xf numFmtId="0" fontId="32" fillId="0" borderId="0" xfId="2" applyFont="1" applyBorder="1" applyAlignment="1">
      <alignment horizontal="left" vertical="center" wrapText="1"/>
    </xf>
    <xf numFmtId="0" fontId="31" fillId="6" borderId="0" xfId="2" applyFont="1" applyFill="1" applyBorder="1" applyAlignment="1">
      <alignment vertical="center"/>
    </xf>
    <xf numFmtId="0" fontId="31" fillId="3" borderId="0" xfId="2" applyNumberFormat="1" applyFont="1" applyFill="1" applyAlignment="1">
      <alignment vertical="center"/>
    </xf>
    <xf numFmtId="0" fontId="31" fillId="3" borderId="0" xfId="2" applyNumberFormat="1" applyFont="1" applyFill="1" applyAlignment="1">
      <alignment horizontal="center" vertical="center"/>
    </xf>
    <xf numFmtId="0" fontId="31" fillId="3" borderId="0" xfId="2" applyFont="1" applyFill="1" applyAlignment="1">
      <alignment vertical="center"/>
    </xf>
    <xf numFmtId="0" fontId="31" fillId="3" borderId="0" xfId="2" applyFont="1" applyFill="1" applyBorder="1" applyAlignment="1">
      <alignment vertical="center"/>
    </xf>
    <xf numFmtId="0" fontId="36" fillId="0" borderId="0" xfId="2" applyFont="1" applyAlignment="1">
      <alignment vertical="center"/>
    </xf>
    <xf numFmtId="0" fontId="31" fillId="0" borderId="0" xfId="2" applyNumberFormat="1" applyFont="1" applyFill="1" applyBorder="1" applyAlignment="1">
      <alignment vertical="center"/>
    </xf>
    <xf numFmtId="0" fontId="32" fillId="0" borderId="0" xfId="2" applyNumberFormat="1" applyFont="1" applyBorder="1" applyAlignment="1">
      <alignment horizontal="left" vertical="center" wrapText="1"/>
    </xf>
    <xf numFmtId="0" fontId="36" fillId="0" borderId="0" xfId="2" applyNumberFormat="1" applyFont="1" applyAlignment="1">
      <alignment vertical="center"/>
    </xf>
    <xf numFmtId="0" fontId="36" fillId="0" borderId="0" xfId="2" applyNumberFormat="1" applyFont="1" applyBorder="1" applyAlignment="1">
      <alignment vertical="center"/>
    </xf>
    <xf numFmtId="0" fontId="31" fillId="0" borderId="0" xfId="2" applyNumberFormat="1" applyFont="1" applyBorder="1" applyAlignment="1">
      <alignment horizontal="left" vertical="center" wrapText="1"/>
    </xf>
    <xf numFmtId="0" fontId="32" fillId="0" borderId="135" xfId="2" applyNumberFormat="1" applyFont="1" applyBorder="1" applyAlignment="1">
      <alignment horizontal="center" vertical="center"/>
    </xf>
    <xf numFmtId="0" fontId="32" fillId="0" borderId="16" xfId="2" applyNumberFormat="1" applyFont="1" applyBorder="1" applyAlignment="1">
      <alignment horizontal="center" vertical="center"/>
    </xf>
    <xf numFmtId="0" fontId="32" fillId="0" borderId="136" xfId="2" applyNumberFormat="1" applyFont="1" applyBorder="1" applyAlignment="1">
      <alignment horizontal="center" vertical="center"/>
    </xf>
    <xf numFmtId="0" fontId="32" fillId="0" borderId="138" xfId="2" applyNumberFormat="1" applyFont="1" applyBorder="1" applyAlignment="1">
      <alignment horizontal="center" vertical="center"/>
    </xf>
    <xf numFmtId="0" fontId="32" fillId="0" borderId="7" xfId="2" applyNumberFormat="1" applyFont="1" applyBorder="1" applyAlignment="1">
      <alignment horizontal="center" vertical="center"/>
    </xf>
    <xf numFmtId="0" fontId="32" fillId="0" borderId="136" xfId="2" applyNumberFormat="1" applyFont="1" applyFill="1" applyBorder="1" applyAlignment="1">
      <alignment horizontal="center" vertical="center"/>
    </xf>
    <xf numFmtId="0" fontId="32" fillId="0" borderId="138" xfId="2" applyNumberFormat="1" applyFont="1" applyFill="1" applyBorder="1" applyAlignment="1">
      <alignment horizontal="center" vertical="center"/>
    </xf>
    <xf numFmtId="0" fontId="32" fillId="0" borderId="16" xfId="2" applyNumberFormat="1" applyFont="1" applyFill="1" applyBorder="1" applyAlignment="1">
      <alignment horizontal="center" vertical="center"/>
    </xf>
    <xf numFmtId="0" fontId="31" fillId="0" borderId="16" xfId="2" applyNumberFormat="1" applyFont="1" applyBorder="1" applyAlignment="1">
      <alignment horizontal="center" vertical="center"/>
    </xf>
    <xf numFmtId="0" fontId="31" fillId="0" borderId="136" xfId="2" applyNumberFormat="1" applyFont="1" applyBorder="1" applyAlignment="1">
      <alignment horizontal="center" vertical="center"/>
    </xf>
    <xf numFmtId="0" fontId="31" fillId="0" borderId="138" xfId="2" applyNumberFormat="1" applyFont="1" applyBorder="1" applyAlignment="1">
      <alignment horizontal="center" vertical="center"/>
    </xf>
    <xf numFmtId="0" fontId="31" fillId="0" borderId="7" xfId="2" applyNumberFormat="1" applyFont="1" applyBorder="1" applyAlignment="1">
      <alignment horizontal="center" vertical="center"/>
    </xf>
    <xf numFmtId="0" fontId="32" fillId="0" borderId="7" xfId="2" applyNumberFormat="1" applyFont="1" applyFill="1" applyBorder="1" applyAlignment="1">
      <alignment horizontal="center" vertical="center"/>
    </xf>
    <xf numFmtId="0" fontId="31" fillId="0" borderId="7" xfId="2" applyNumberFormat="1" applyFont="1" applyFill="1" applyBorder="1" applyAlignment="1">
      <alignment horizontal="center" vertical="center" shrinkToFit="1"/>
    </xf>
    <xf numFmtId="0" fontId="31" fillId="0" borderId="16" xfId="2" applyNumberFormat="1" applyFont="1" applyFill="1" applyBorder="1" applyAlignment="1">
      <alignment horizontal="center" vertical="center" shrinkToFit="1"/>
    </xf>
    <xf numFmtId="0" fontId="31" fillId="0" borderId="0" xfId="2" applyNumberFormat="1" applyFont="1" applyAlignment="1">
      <alignment horizontal="center" vertical="top"/>
    </xf>
    <xf numFmtId="0" fontId="32" fillId="0" borderId="138" xfId="2" applyFont="1" applyBorder="1" applyAlignment="1">
      <alignment horizontal="center" vertical="center"/>
    </xf>
    <xf numFmtId="0" fontId="32" fillId="0" borderId="7" xfId="2" applyFont="1" applyBorder="1" applyAlignment="1">
      <alignment horizontal="center" vertical="center"/>
    </xf>
    <xf numFmtId="0" fontId="31" fillId="0" borderId="7" xfId="2" applyFont="1" applyBorder="1" applyAlignment="1">
      <alignment horizontal="center" vertical="center"/>
    </xf>
    <xf numFmtId="0" fontId="32" fillId="0" borderId="16" xfId="2" applyFont="1" applyBorder="1" applyAlignment="1">
      <alignment horizontal="center" vertical="center"/>
    </xf>
    <xf numFmtId="0" fontId="31" fillId="0" borderId="0" xfId="2" applyFont="1" applyBorder="1" applyAlignment="1">
      <alignment vertical="center"/>
    </xf>
    <xf numFmtId="0" fontId="31" fillId="3" borderId="138" xfId="2" applyNumberFormat="1" applyFont="1" applyFill="1" applyBorder="1" applyAlignment="1">
      <alignment horizontal="center" vertical="center"/>
    </xf>
    <xf numFmtId="0" fontId="31" fillId="3" borderId="7" xfId="2" applyNumberFormat="1" applyFont="1" applyFill="1" applyBorder="1" applyAlignment="1">
      <alignment horizontal="center" vertical="center"/>
    </xf>
    <xf numFmtId="0" fontId="31" fillId="3" borderId="16" xfId="2" applyNumberFormat="1" applyFont="1" applyFill="1" applyBorder="1" applyAlignment="1">
      <alignment horizontal="center" vertical="center"/>
    </xf>
    <xf numFmtId="0" fontId="31" fillId="0" borderId="0" xfId="2" applyNumberFormat="1" applyFont="1" applyAlignment="1">
      <alignment horizontal="center" vertical="center"/>
    </xf>
    <xf numFmtId="0" fontId="31" fillId="3" borderId="7" xfId="2" applyNumberFormat="1" applyFont="1" applyFill="1" applyBorder="1" applyAlignment="1">
      <alignment horizontal="center" vertical="center" shrinkToFit="1"/>
    </xf>
    <xf numFmtId="0" fontId="31" fillId="3" borderId="16" xfId="2" applyNumberFormat="1" applyFont="1" applyFill="1" applyBorder="1" applyAlignment="1">
      <alignment horizontal="center" vertical="center" shrinkToFit="1"/>
    </xf>
    <xf numFmtId="0" fontId="31" fillId="0" borderId="138" xfId="2" applyNumberFormat="1" applyFont="1" applyFill="1" applyBorder="1" applyAlignment="1">
      <alignment horizontal="center" vertical="center" shrinkToFit="1"/>
    </xf>
    <xf numFmtId="0" fontId="31" fillId="0" borderId="0" xfId="2" applyFont="1" applyFill="1" applyBorder="1" applyAlignment="1">
      <alignment horizontal="center" vertical="center"/>
    </xf>
    <xf numFmtId="0" fontId="31" fillId="0" borderId="8" xfId="2" applyFont="1" applyFill="1" applyBorder="1" applyAlignment="1">
      <alignment horizontal="left" vertical="center" wrapText="1"/>
    </xf>
    <xf numFmtId="0" fontId="39" fillId="0" borderId="0" xfId="2" applyFont="1"/>
    <xf numFmtId="0" fontId="40" fillId="0" borderId="0" xfId="2" applyNumberFormat="1" applyFont="1" applyBorder="1" applyAlignment="1">
      <alignment horizontal="left" vertical="center"/>
    </xf>
    <xf numFmtId="0" fontId="33" fillId="0" borderId="0" xfId="2" applyNumberFormat="1" applyFont="1" applyBorder="1" applyAlignment="1">
      <alignment horizontal="center" vertical="center"/>
    </xf>
    <xf numFmtId="0" fontId="41" fillId="0" borderId="0" xfId="2" applyNumberFormat="1" applyFont="1" applyBorder="1" applyAlignment="1">
      <alignment horizontal="center" vertical="center"/>
    </xf>
    <xf numFmtId="0" fontId="39" fillId="0" borderId="0" xfId="2" applyNumberFormat="1" applyFont="1" applyBorder="1" applyAlignment="1">
      <alignment vertical="center"/>
    </xf>
    <xf numFmtId="0" fontId="39" fillId="0" borderId="0" xfId="2" applyNumberFormat="1" applyFont="1" applyBorder="1"/>
    <xf numFmtId="0" fontId="33" fillId="0" borderId="0" xfId="2" applyNumberFormat="1" applyFont="1" applyBorder="1" applyAlignment="1">
      <alignment horizontal="left" vertical="center"/>
    </xf>
    <xf numFmtId="0" fontId="39" fillId="0" borderId="0" xfId="2" applyFont="1" applyBorder="1"/>
    <xf numFmtId="0" fontId="42" fillId="0" borderId="0" xfId="2" applyFont="1" applyBorder="1" applyAlignment="1">
      <alignment vertical="center"/>
    </xf>
    <xf numFmtId="0" fontId="43" fillId="0" borderId="0" xfId="2" applyNumberFormat="1" applyFont="1" applyAlignment="1">
      <alignment vertical="center"/>
    </xf>
    <xf numFmtId="0" fontId="33" fillId="0" borderId="0" xfId="2" applyNumberFormat="1" applyFont="1" applyAlignment="1">
      <alignment horizontal="center" vertical="center"/>
    </xf>
    <xf numFmtId="0" fontId="39" fillId="0" borderId="0" xfId="2" applyNumberFormat="1" applyFont="1"/>
    <xf numFmtId="0" fontId="39" fillId="0" borderId="27" xfId="2" applyFont="1" applyBorder="1" applyAlignment="1">
      <alignment horizontal="center" vertical="center"/>
    </xf>
    <xf numFmtId="0" fontId="33" fillId="7" borderId="45" xfId="2" applyNumberFormat="1" applyFont="1" applyFill="1" applyBorder="1" applyAlignment="1">
      <alignment horizontal="center" vertical="center"/>
    </xf>
    <xf numFmtId="0" fontId="31" fillId="7" borderId="22" xfId="2" applyFont="1" applyFill="1" applyBorder="1" applyAlignment="1">
      <alignment horizontal="left" vertical="center" wrapText="1"/>
    </xf>
    <xf numFmtId="0" fontId="31" fillId="7" borderId="21" xfId="2" applyFont="1" applyFill="1" applyBorder="1" applyAlignment="1">
      <alignment horizontal="left" vertical="center" wrapText="1"/>
    </xf>
    <xf numFmtId="0" fontId="31" fillId="7" borderId="8" xfId="2" applyFont="1" applyFill="1" applyBorder="1" applyAlignment="1">
      <alignment horizontal="left" vertical="center" wrapText="1"/>
    </xf>
    <xf numFmtId="0" fontId="33" fillId="7" borderId="42" xfId="2" applyNumberFormat="1" applyFont="1" applyFill="1" applyBorder="1" applyAlignment="1">
      <alignment horizontal="center" vertical="center"/>
    </xf>
    <xf numFmtId="0" fontId="33" fillId="7" borderId="21" xfId="2" applyNumberFormat="1" applyFont="1" applyFill="1" applyBorder="1" applyAlignment="1">
      <alignment horizontal="center" vertical="center"/>
    </xf>
    <xf numFmtId="0" fontId="39" fillId="7" borderId="42" xfId="2" applyFont="1" applyFill="1" applyBorder="1" applyAlignment="1">
      <alignment horizontal="center" vertical="center" shrinkToFit="1"/>
    </xf>
    <xf numFmtId="0" fontId="31" fillId="0" borderId="0" xfId="2" applyFont="1" applyFill="1" applyBorder="1" applyAlignment="1">
      <alignment horizontal="left" vertical="center" wrapText="1"/>
    </xf>
    <xf numFmtId="0" fontId="42" fillId="0" borderId="0" xfId="2" applyFont="1" applyBorder="1" applyAlignment="1">
      <alignment horizontal="center" vertical="center"/>
    </xf>
    <xf numFmtId="0" fontId="45" fillId="0" borderId="0" xfId="2" applyNumberFormat="1" applyFont="1" applyBorder="1" applyAlignment="1">
      <alignment vertical="center"/>
    </xf>
    <xf numFmtId="0" fontId="39" fillId="0" borderId="0" xfId="2" applyNumberFormat="1" applyFont="1" applyBorder="1" applyAlignment="1"/>
    <xf numFmtId="0" fontId="39" fillId="0" borderId="0" xfId="2" applyFont="1" applyBorder="1" applyAlignment="1"/>
    <xf numFmtId="0" fontId="33" fillId="0" borderId="0" xfId="2" applyNumberFormat="1" applyFont="1" applyBorder="1" applyAlignment="1">
      <alignment vertical="center"/>
    </xf>
    <xf numFmtId="0" fontId="39" fillId="0" borderId="0" xfId="2" applyNumberFormat="1" applyFont="1" applyBorder="1" applyAlignment="1">
      <alignment horizontal="center" vertical="center"/>
    </xf>
    <xf numFmtId="0" fontId="33" fillId="0" borderId="0" xfId="2" applyNumberFormat="1" applyFont="1" applyBorder="1" applyAlignment="1">
      <alignment horizontal="right" vertical="center"/>
    </xf>
    <xf numFmtId="0" fontId="39" fillId="0" borderId="0" xfId="2" applyNumberFormat="1" applyFont="1" applyBorder="1" applyAlignment="1">
      <alignment horizontal="left"/>
    </xf>
    <xf numFmtId="0" fontId="39" fillId="0" borderId="0" xfId="2" applyNumberFormat="1" applyFont="1" applyBorder="1" applyAlignment="1">
      <alignment horizontal="left" vertical="center"/>
    </xf>
    <xf numFmtId="0" fontId="45" fillId="0" borderId="0" xfId="2" applyNumberFormat="1" applyFont="1" applyBorder="1" applyAlignment="1">
      <alignment horizontal="left" vertical="center"/>
    </xf>
    <xf numFmtId="0" fontId="42" fillId="0" borderId="0" xfId="2" applyFont="1" applyAlignment="1">
      <alignment vertical="center"/>
    </xf>
    <xf numFmtId="0" fontId="33" fillId="0" borderId="0" xfId="2" applyNumberFormat="1" applyFont="1" applyAlignment="1">
      <alignment horizontal="left" vertical="center"/>
    </xf>
    <xf numFmtId="0" fontId="39" fillId="0" borderId="0" xfId="2" applyNumberFormat="1" applyFont="1" applyAlignment="1">
      <alignment horizontal="left"/>
    </xf>
    <xf numFmtId="0" fontId="45" fillId="0" borderId="0" xfId="2" applyNumberFormat="1" applyFont="1" applyAlignment="1">
      <alignment horizontal="left" vertical="center"/>
    </xf>
    <xf numFmtId="0" fontId="42" fillId="0" borderId="0" xfId="2" applyFont="1"/>
    <xf numFmtId="0" fontId="42" fillId="0" borderId="0" xfId="2" applyFont="1" applyBorder="1" applyAlignment="1">
      <alignment horizontal="left"/>
    </xf>
    <xf numFmtId="0" fontId="39" fillId="0" borderId="0" xfId="2" applyFont="1" applyBorder="1" applyAlignment="1">
      <alignment horizontal="left"/>
    </xf>
    <xf numFmtId="0" fontId="46" fillId="0" borderId="0" xfId="2" applyNumberFormat="1" applyFont="1" applyBorder="1" applyAlignment="1">
      <alignment horizontal="left" vertical="center"/>
    </xf>
    <xf numFmtId="0" fontId="47" fillId="0" borderId="0" xfId="2" applyNumberFormat="1" applyFont="1" applyBorder="1" applyAlignment="1">
      <alignment horizontal="left" vertical="center"/>
    </xf>
    <xf numFmtId="0" fontId="31" fillId="0" borderId="0" xfId="4" applyFont="1" applyAlignment="1">
      <alignment vertical="center"/>
    </xf>
    <xf numFmtId="0" fontId="43" fillId="0" borderId="0" xfId="4" applyFont="1" applyBorder="1" applyAlignment="1">
      <alignment vertical="center"/>
    </xf>
    <xf numFmtId="0" fontId="31" fillId="0" borderId="0" xfId="4" applyFont="1" applyBorder="1" applyAlignment="1">
      <alignment vertical="center"/>
    </xf>
    <xf numFmtId="0" fontId="31" fillId="0" borderId="27" xfId="4" applyFont="1" applyBorder="1" applyAlignment="1">
      <alignment vertical="center"/>
    </xf>
    <xf numFmtId="0" fontId="43" fillId="0" borderId="0" xfId="4" applyFont="1" applyAlignment="1">
      <alignment vertical="center"/>
    </xf>
    <xf numFmtId="0" fontId="31" fillId="0" borderId="128" xfId="4" applyFont="1" applyBorder="1" applyAlignment="1">
      <alignment horizontal="center" vertical="center"/>
    </xf>
    <xf numFmtId="0" fontId="31" fillId="0" borderId="125" xfId="4" applyFont="1" applyBorder="1" applyAlignment="1">
      <alignment horizontal="center" vertical="center"/>
    </xf>
    <xf numFmtId="0" fontId="31" fillId="0" borderId="126" xfId="4" applyFont="1" applyBorder="1" applyAlignment="1">
      <alignment horizontal="center" vertical="center"/>
    </xf>
    <xf numFmtId="0" fontId="31" fillId="0" borderId="127" xfId="4" applyFont="1" applyBorder="1" applyAlignment="1">
      <alignment horizontal="center" vertical="center"/>
    </xf>
    <xf numFmtId="0" fontId="31" fillId="0" borderId="129" xfId="4" applyFont="1" applyBorder="1" applyAlignment="1">
      <alignment horizontal="center" vertical="center"/>
    </xf>
    <xf numFmtId="0" fontId="31" fillId="0" borderId="8" xfId="4" applyFont="1" applyBorder="1" applyAlignment="1">
      <alignment vertical="center"/>
    </xf>
    <xf numFmtId="0" fontId="31" fillId="0" borderId="124" xfId="4" applyFont="1" applyBorder="1" applyAlignment="1">
      <alignment horizontal="center" vertical="center"/>
    </xf>
    <xf numFmtId="0" fontId="48" fillId="0" borderId="0" xfId="4" applyFont="1" applyBorder="1" applyAlignment="1">
      <alignment horizontal="left" vertical="center" wrapText="1"/>
    </xf>
    <xf numFmtId="0" fontId="31" fillId="0" borderId="0" xfId="4" applyFont="1" applyBorder="1" applyAlignment="1">
      <alignment horizontal="center" vertical="center"/>
    </xf>
    <xf numFmtId="0" fontId="32" fillId="0" borderId="53" xfId="2" applyFont="1" applyBorder="1" applyAlignment="1">
      <alignment horizontal="center" vertical="center"/>
    </xf>
    <xf numFmtId="0" fontId="32" fillId="0" borderId="54" xfId="2" applyFont="1" applyBorder="1" applyAlignment="1">
      <alignment horizontal="center" vertical="center"/>
    </xf>
    <xf numFmtId="0" fontId="32" fillId="0" borderId="17" xfId="2" applyFont="1" applyBorder="1" applyAlignment="1">
      <alignment horizontal="center" vertical="center"/>
    </xf>
    <xf numFmtId="0" fontId="32" fillId="0" borderId="18" xfId="2" applyFont="1" applyBorder="1" applyAlignment="1">
      <alignment horizontal="center" vertical="center"/>
    </xf>
    <xf numFmtId="0" fontId="32" fillId="0" borderId="17" xfId="2" applyFont="1" applyBorder="1" applyAlignment="1">
      <alignment horizontal="left" vertical="center" wrapText="1"/>
    </xf>
    <xf numFmtId="0" fontId="32" fillId="0" borderId="8" xfId="2" applyFont="1" applyBorder="1" applyAlignment="1">
      <alignment horizontal="center" vertical="center"/>
    </xf>
    <xf numFmtId="0" fontId="32" fillId="0" borderId="9" xfId="2" applyFont="1" applyBorder="1" applyAlignment="1">
      <alignment horizontal="center" vertical="center"/>
    </xf>
    <xf numFmtId="0" fontId="32" fillId="0" borderId="52" xfId="2" applyFont="1" applyBorder="1" applyAlignment="1">
      <alignment horizontal="center" vertical="center"/>
    </xf>
    <xf numFmtId="0" fontId="32" fillId="0" borderId="34" xfId="2" applyFont="1" applyBorder="1" applyAlignment="1">
      <alignment horizontal="center" vertical="center"/>
    </xf>
    <xf numFmtId="0" fontId="32" fillId="0" borderId="4" xfId="2" applyFont="1" applyBorder="1" applyAlignment="1">
      <alignment horizontal="center" vertical="center"/>
    </xf>
    <xf numFmtId="0" fontId="32" fillId="0" borderId="2" xfId="2" applyFont="1" applyBorder="1" applyAlignment="1">
      <alignment horizontal="center" vertical="center"/>
    </xf>
    <xf numFmtId="0" fontId="32" fillId="0" borderId="3" xfId="2" applyFont="1" applyBorder="1" applyAlignment="1">
      <alignment horizontal="center" vertical="center"/>
    </xf>
    <xf numFmtId="0" fontId="31" fillId="0" borderId="11" xfId="2" applyNumberFormat="1" applyFont="1" applyFill="1" applyBorder="1" applyAlignment="1">
      <alignment horizontal="left" vertical="center"/>
    </xf>
    <xf numFmtId="0" fontId="31" fillId="0" borderId="24" xfId="2" applyNumberFormat="1" applyFont="1" applyFill="1" applyBorder="1" applyAlignment="1">
      <alignment horizontal="left" vertical="center"/>
    </xf>
    <xf numFmtId="0" fontId="31" fillId="0" borderId="10" xfId="2" applyNumberFormat="1" applyFont="1" applyFill="1" applyBorder="1" applyAlignment="1">
      <alignment horizontal="left" vertical="center"/>
    </xf>
    <xf numFmtId="0" fontId="32" fillId="0" borderId="52" xfId="2" applyFont="1" applyFill="1" applyBorder="1" applyAlignment="1">
      <alignment horizontal="left" vertical="top" wrapText="1"/>
    </xf>
    <xf numFmtId="0" fontId="32" fillId="0" borderId="52" xfId="2" applyFont="1" applyFill="1" applyBorder="1" applyAlignment="1">
      <alignment horizontal="left" vertical="top"/>
    </xf>
    <xf numFmtId="0" fontId="31" fillId="0" borderId="8" xfId="2" applyNumberFormat="1" applyFont="1" applyBorder="1" applyAlignment="1">
      <alignment horizontal="left" vertical="center" wrapText="1"/>
    </xf>
    <xf numFmtId="0" fontId="32" fillId="0" borderId="8" xfId="2" applyFont="1" applyBorder="1" applyAlignment="1">
      <alignment horizontal="left" vertical="center" wrapText="1"/>
    </xf>
    <xf numFmtId="0" fontId="31" fillId="0" borderId="8" xfId="2" applyNumberFormat="1" applyFont="1" applyBorder="1" applyAlignment="1">
      <alignment horizontal="left" vertical="center"/>
    </xf>
    <xf numFmtId="0" fontId="32" fillId="0" borderId="52" xfId="2" applyFont="1" applyBorder="1" applyAlignment="1">
      <alignment horizontal="left" vertical="center" wrapText="1"/>
    </xf>
    <xf numFmtId="0" fontId="31" fillId="0" borderId="8" xfId="2" applyFont="1" applyBorder="1" applyAlignment="1">
      <alignment horizontal="left" vertical="center" wrapText="1"/>
    </xf>
    <xf numFmtId="0" fontId="31" fillId="0" borderId="8" xfId="2" applyFont="1" applyBorder="1" applyAlignment="1">
      <alignment horizontal="left" vertical="center"/>
    </xf>
    <xf numFmtId="0" fontId="31" fillId="0" borderId="53" xfId="2" applyFont="1" applyBorder="1" applyAlignment="1">
      <alignment horizontal="left" vertical="top"/>
    </xf>
    <xf numFmtId="0" fontId="31" fillId="0" borderId="133" xfId="2" applyNumberFormat="1" applyFont="1" applyBorder="1" applyAlignment="1">
      <alignment horizontal="left" vertical="top" wrapText="1"/>
    </xf>
    <xf numFmtId="0" fontId="31" fillId="0" borderId="28" xfId="2" applyNumberFormat="1" applyFont="1" applyBorder="1" applyAlignment="1">
      <alignment horizontal="left" vertical="top" wrapText="1"/>
    </xf>
    <xf numFmtId="0" fontId="32" fillId="0" borderId="8" xfId="2" applyFont="1" applyBorder="1" applyAlignment="1">
      <alignment horizontal="left" vertical="center"/>
    </xf>
    <xf numFmtId="0" fontId="33" fillId="0" borderId="0" xfId="2" applyNumberFormat="1" applyFont="1" applyBorder="1" applyAlignment="1">
      <alignment horizontal="left" vertical="top" wrapText="1"/>
    </xf>
    <xf numFmtId="0" fontId="31" fillId="0" borderId="17" xfId="2" applyFont="1" applyBorder="1" applyAlignment="1">
      <alignment horizontal="left" vertical="top" wrapText="1"/>
    </xf>
    <xf numFmtId="0" fontId="31" fillId="0" borderId="8" xfId="2" applyFont="1" applyFill="1" applyBorder="1" applyAlignment="1">
      <alignment horizontal="left" vertical="center" wrapText="1"/>
    </xf>
    <xf numFmtId="0" fontId="31" fillId="0" borderId="8" xfId="2" applyNumberFormat="1" applyFont="1" applyFill="1" applyBorder="1" applyAlignment="1">
      <alignment horizontal="left" vertical="center" wrapText="1"/>
    </xf>
    <xf numFmtId="0" fontId="31" fillId="0" borderId="17" xfId="2" applyFont="1" applyFill="1" applyBorder="1" applyAlignment="1">
      <alignment horizontal="left" vertical="center" wrapText="1"/>
    </xf>
    <xf numFmtId="0" fontId="32" fillId="0" borderId="137" xfId="2" applyFont="1" applyBorder="1" applyAlignment="1">
      <alignment horizontal="center" vertical="center"/>
    </xf>
    <xf numFmtId="0" fontId="32" fillId="0" borderId="133" xfId="2" applyFont="1" applyBorder="1" applyAlignment="1">
      <alignment horizontal="center" vertical="center"/>
    </xf>
    <xf numFmtId="0" fontId="32" fillId="0" borderId="134" xfId="2" applyFont="1" applyBorder="1" applyAlignment="1">
      <alignment horizontal="center" vertical="center"/>
    </xf>
    <xf numFmtId="0" fontId="31" fillId="0" borderId="53" xfId="2" applyFont="1" applyBorder="1" applyAlignment="1">
      <alignment horizontal="left" vertical="center" wrapText="1"/>
    </xf>
    <xf numFmtId="0" fontId="31" fillId="0" borderId="53" xfId="2" applyFont="1" applyBorder="1" applyAlignment="1">
      <alignment horizontal="left" vertical="center"/>
    </xf>
    <xf numFmtId="0" fontId="31" fillId="0" borderId="8" xfId="3" applyFont="1" applyFill="1" applyBorder="1" applyAlignment="1">
      <alignment vertical="center" wrapText="1"/>
    </xf>
    <xf numFmtId="0" fontId="31" fillId="0" borderId="8" xfId="2" applyFont="1" applyBorder="1" applyAlignment="1">
      <alignment vertical="center" wrapText="1"/>
    </xf>
    <xf numFmtId="0" fontId="31" fillId="0" borderId="17" xfId="2" applyFont="1" applyBorder="1" applyAlignment="1">
      <alignment horizontal="left" vertical="center" wrapText="1"/>
    </xf>
    <xf numFmtId="0" fontId="31" fillId="0" borderId="52" xfId="2" applyFont="1" applyBorder="1" applyAlignment="1">
      <alignment horizontal="left" vertical="center" wrapText="1"/>
    </xf>
    <xf numFmtId="0" fontId="32" fillId="0" borderId="17" xfId="2" applyNumberFormat="1" applyFont="1" applyBorder="1" applyAlignment="1">
      <alignment horizontal="left" vertical="center"/>
    </xf>
    <xf numFmtId="0" fontId="32" fillId="0" borderId="137" xfId="2" applyFont="1" applyBorder="1" applyAlignment="1">
      <alignment vertical="center" wrapText="1"/>
    </xf>
    <xf numFmtId="0" fontId="32" fillId="0" borderId="133" xfId="2" applyFont="1" applyBorder="1" applyAlignment="1">
      <alignment vertical="center" wrapText="1"/>
    </xf>
    <xf numFmtId="0" fontId="32" fillId="0" borderId="28" xfId="2" applyFont="1" applyBorder="1" applyAlignment="1">
      <alignment vertical="center" wrapText="1"/>
    </xf>
    <xf numFmtId="0" fontId="32" fillId="0" borderId="17" xfId="2" applyNumberFormat="1" applyFont="1" applyBorder="1" applyAlignment="1">
      <alignment horizontal="left" vertical="center" wrapText="1"/>
    </xf>
    <xf numFmtId="0" fontId="32" fillId="0" borderId="8" xfId="2" applyNumberFormat="1" applyFont="1" applyBorder="1" applyAlignment="1">
      <alignment horizontal="left" vertical="center" wrapText="1"/>
    </xf>
    <xf numFmtId="0" fontId="32" fillId="0" borderId="52" xfId="2" applyNumberFormat="1" applyFont="1" applyBorder="1" applyAlignment="1">
      <alignment horizontal="left" vertical="center" wrapText="1"/>
    </xf>
    <xf numFmtId="0" fontId="31" fillId="0" borderId="17" xfId="2" applyNumberFormat="1" applyFont="1" applyBorder="1" applyAlignment="1">
      <alignment horizontal="left" vertical="top" wrapText="1"/>
    </xf>
    <xf numFmtId="0" fontId="31" fillId="0" borderId="17" xfId="2" applyNumberFormat="1" applyFont="1" applyBorder="1" applyAlignment="1">
      <alignment vertical="center" wrapText="1"/>
    </xf>
    <xf numFmtId="0" fontId="31" fillId="0" borderId="17" xfId="2" applyFont="1" applyBorder="1" applyAlignment="1">
      <alignment vertical="center" wrapText="1"/>
    </xf>
    <xf numFmtId="0" fontId="32" fillId="0" borderId="103" xfId="2" applyFont="1" applyBorder="1" applyAlignment="1">
      <alignment horizontal="center" vertical="center"/>
    </xf>
    <xf numFmtId="0" fontId="32" fillId="0" borderId="80" xfId="2" applyFont="1" applyBorder="1" applyAlignment="1">
      <alignment horizontal="center" vertical="center"/>
    </xf>
    <xf numFmtId="0" fontId="32" fillId="0" borderId="81" xfId="2" applyFont="1" applyBorder="1" applyAlignment="1">
      <alignment horizontal="center" vertical="center"/>
    </xf>
    <xf numFmtId="0" fontId="32" fillId="0" borderId="52" xfId="2" applyNumberFormat="1" applyFont="1" applyBorder="1" applyAlignment="1">
      <alignment horizontal="left" vertical="center"/>
    </xf>
    <xf numFmtId="0" fontId="31" fillId="0" borderId="17" xfId="2" applyNumberFormat="1" applyFont="1" applyBorder="1" applyAlignment="1">
      <alignment horizontal="left" vertical="center" wrapText="1"/>
    </xf>
    <xf numFmtId="0" fontId="32" fillId="0" borderId="8" xfId="2" applyNumberFormat="1" applyFont="1" applyBorder="1" applyAlignment="1">
      <alignment horizontal="left" vertical="center"/>
    </xf>
    <xf numFmtId="0" fontId="31" fillId="3" borderId="8" xfId="2" applyFont="1" applyFill="1" applyBorder="1" applyAlignment="1">
      <alignment horizontal="left" vertical="center" wrapText="1"/>
    </xf>
    <xf numFmtId="0" fontId="32" fillId="0" borderId="139" xfId="2" applyFont="1" applyBorder="1" applyAlignment="1">
      <alignment horizontal="center" vertical="center"/>
    </xf>
    <xf numFmtId="0" fontId="32" fillId="0" borderId="140" xfId="2" applyFont="1" applyBorder="1" applyAlignment="1">
      <alignment horizontal="center" vertical="center"/>
    </xf>
    <xf numFmtId="0" fontId="33" fillId="0" borderId="0" xfId="2" applyNumberFormat="1" applyFont="1" applyAlignment="1">
      <alignment horizontal="left" vertical="center" wrapText="1"/>
    </xf>
    <xf numFmtId="0" fontId="31" fillId="0" borderId="52" xfId="2" applyNumberFormat="1" applyFont="1" applyBorder="1" applyAlignment="1">
      <alignment horizontal="left" vertical="center" wrapText="1"/>
    </xf>
    <xf numFmtId="0" fontId="32" fillId="0" borderId="53" xfId="2" applyFont="1" applyBorder="1" applyAlignment="1">
      <alignment horizontal="left" vertical="center" wrapText="1"/>
    </xf>
    <xf numFmtId="0" fontId="32" fillId="0" borderId="8" xfId="2" applyFont="1" applyFill="1" applyBorder="1" applyAlignment="1">
      <alignment horizontal="left" vertical="center" wrapText="1"/>
    </xf>
    <xf numFmtId="0" fontId="32" fillId="0" borderId="137" xfId="2" applyFont="1" applyBorder="1" applyAlignment="1">
      <alignment horizontal="left" vertical="center" wrapText="1"/>
    </xf>
    <xf numFmtId="0" fontId="32" fillId="0" borderId="133" xfId="2" applyFont="1" applyBorder="1" applyAlignment="1">
      <alignment horizontal="left" vertical="center" wrapText="1"/>
    </xf>
    <xf numFmtId="0" fontId="32" fillId="0" borderId="28" xfId="2" applyFont="1" applyBorder="1" applyAlignment="1">
      <alignment horizontal="left" vertical="center" wrapText="1"/>
    </xf>
    <xf numFmtId="0" fontId="32" fillId="0" borderId="52" xfId="2" applyFont="1" applyFill="1" applyBorder="1" applyAlignment="1">
      <alignment horizontal="left" vertical="center" wrapText="1"/>
    </xf>
    <xf numFmtId="0" fontId="30" fillId="0" borderId="0" xfId="2" applyNumberFormat="1" applyFont="1" applyAlignment="1">
      <alignment horizontal="center" vertical="center"/>
    </xf>
    <xf numFmtId="0" fontId="31" fillId="0" borderId="32" xfId="2" applyNumberFormat="1" applyFont="1" applyBorder="1" applyAlignment="1">
      <alignment horizontal="center" vertical="center"/>
    </xf>
    <xf numFmtId="0" fontId="31" fillId="0" borderId="33" xfId="2" applyFont="1" applyBorder="1" applyAlignment="1">
      <alignment horizontal="center" vertical="center"/>
    </xf>
    <xf numFmtId="0" fontId="31" fillId="0" borderId="120" xfId="2" applyFont="1" applyBorder="1" applyAlignment="1">
      <alignment horizontal="center" vertical="center"/>
    </xf>
    <xf numFmtId="0" fontId="31" fillId="0" borderId="118" xfId="2" applyFont="1" applyBorder="1" applyAlignment="1">
      <alignment horizontal="center" vertical="center"/>
    </xf>
    <xf numFmtId="0" fontId="31" fillId="0" borderId="115" xfId="2" applyFont="1" applyBorder="1" applyAlignment="1">
      <alignment horizontal="center" vertical="center"/>
    </xf>
    <xf numFmtId="0" fontId="31" fillId="0" borderId="117" xfId="2" applyFont="1" applyBorder="1" applyAlignment="1">
      <alignment horizontal="center" vertical="center"/>
    </xf>
    <xf numFmtId="0" fontId="31" fillId="0" borderId="119" xfId="2" applyNumberFormat="1" applyFont="1" applyBorder="1" applyAlignment="1">
      <alignment horizontal="center" vertical="center"/>
    </xf>
    <xf numFmtId="0" fontId="31" fillId="0" borderId="33" xfId="2" applyNumberFormat="1" applyFont="1" applyBorder="1" applyAlignment="1">
      <alignment horizontal="center" vertical="center"/>
    </xf>
    <xf numFmtId="0" fontId="31" fillId="0" borderId="44" xfId="2" applyNumberFormat="1" applyFont="1" applyBorder="1" applyAlignment="1">
      <alignment horizontal="center" vertical="center"/>
    </xf>
    <xf numFmtId="0" fontId="31" fillId="0" borderId="116" xfId="2" applyNumberFormat="1" applyFont="1" applyBorder="1" applyAlignment="1">
      <alignment horizontal="center" vertical="center"/>
    </xf>
    <xf numFmtId="0" fontId="31" fillId="0" borderId="115" xfId="2" applyNumberFormat="1" applyFont="1" applyBorder="1" applyAlignment="1">
      <alignment horizontal="center" vertical="center"/>
    </xf>
    <xf numFmtId="0" fontId="31" fillId="0" borderId="114" xfId="2" applyNumberFormat="1" applyFont="1" applyBorder="1" applyAlignment="1">
      <alignment horizontal="center" vertical="center"/>
    </xf>
    <xf numFmtId="0" fontId="32" fillId="0" borderId="0" xfId="2" applyFont="1" applyBorder="1" applyAlignment="1">
      <alignment horizontal="center" vertical="center"/>
    </xf>
    <xf numFmtId="0" fontId="31" fillId="0" borderId="0" xfId="2" applyNumberFormat="1" applyFont="1" applyAlignment="1">
      <alignment horizontal="center" vertical="center"/>
    </xf>
    <xf numFmtId="0" fontId="31" fillId="0" borderId="32" xfId="2" applyNumberFormat="1" applyFont="1" applyBorder="1" applyAlignment="1">
      <alignment horizontal="left" vertical="center"/>
    </xf>
    <xf numFmtId="0" fontId="31" fillId="0" borderId="33" xfId="2" applyNumberFormat="1" applyFont="1" applyBorder="1" applyAlignment="1">
      <alignment horizontal="left" vertical="center"/>
    </xf>
    <xf numFmtId="0" fontId="31" fillId="0" borderId="5" xfId="2" applyNumberFormat="1" applyFont="1" applyBorder="1" applyAlignment="1">
      <alignment horizontal="center" vertical="center"/>
    </xf>
    <xf numFmtId="0" fontId="31" fillId="0" borderId="0" xfId="2" applyNumberFormat="1" applyFont="1" applyBorder="1" applyAlignment="1">
      <alignment horizontal="center" vertical="center"/>
    </xf>
    <xf numFmtId="0" fontId="31" fillId="0" borderId="105" xfId="2" applyNumberFormat="1" applyFont="1" applyBorder="1" applyAlignment="1">
      <alignment horizontal="center" vertical="center"/>
    </xf>
    <xf numFmtId="0" fontId="31" fillId="0" borderId="23" xfId="2" applyNumberFormat="1" applyFont="1" applyBorder="1" applyAlignment="1">
      <alignment horizontal="center" vertical="center"/>
    </xf>
    <xf numFmtId="0" fontId="31" fillId="0" borderId="27" xfId="2" applyNumberFormat="1" applyFont="1" applyBorder="1" applyAlignment="1">
      <alignment horizontal="center" vertical="center"/>
    </xf>
    <xf numFmtId="0" fontId="31" fillId="0" borderId="104" xfId="2" applyNumberFormat="1" applyFont="1" applyBorder="1" applyAlignment="1">
      <alignment horizontal="center" vertical="center"/>
    </xf>
    <xf numFmtId="0" fontId="31" fillId="0" borderId="122" xfId="2" applyNumberFormat="1" applyFont="1" applyBorder="1" applyAlignment="1">
      <alignment horizontal="left" vertical="center"/>
    </xf>
    <xf numFmtId="0" fontId="31" fillId="0" borderId="0" xfId="2" applyNumberFormat="1" applyFont="1" applyBorder="1" applyAlignment="1">
      <alignment horizontal="left" vertical="center"/>
    </xf>
    <xf numFmtId="0" fontId="31" fillId="0" borderId="30" xfId="2" applyNumberFormat="1" applyFont="1" applyBorder="1" applyAlignment="1">
      <alignment horizontal="left" vertical="center"/>
    </xf>
    <xf numFmtId="0" fontId="31" fillId="0" borderId="121" xfId="2" applyNumberFormat="1" applyFont="1" applyBorder="1" applyAlignment="1">
      <alignment horizontal="left" vertical="center"/>
    </xf>
    <xf numFmtId="0" fontId="31" fillId="0" borderId="27" xfId="2" applyNumberFormat="1" applyFont="1" applyBorder="1" applyAlignment="1">
      <alignment horizontal="left" vertical="center"/>
    </xf>
    <xf numFmtId="0" fontId="31" fillId="0" borderId="22" xfId="2" applyNumberFormat="1" applyFont="1" applyBorder="1" applyAlignment="1">
      <alignment horizontal="left" vertical="center"/>
    </xf>
    <xf numFmtId="0" fontId="31" fillId="0" borderId="137" xfId="2" applyNumberFormat="1" applyFont="1" applyBorder="1" applyAlignment="1">
      <alignment horizontal="left" vertical="center" wrapText="1"/>
    </xf>
    <xf numFmtId="0" fontId="31" fillId="0" borderId="133" xfId="2" applyFont="1" applyBorder="1" applyAlignment="1">
      <alignment horizontal="left" vertical="center" wrapText="1"/>
    </xf>
    <xf numFmtId="0" fontId="31" fillId="0" borderId="28" xfId="2" applyFont="1" applyBorder="1" applyAlignment="1">
      <alignment horizontal="left" vertical="center" wrapText="1"/>
    </xf>
    <xf numFmtId="0" fontId="32" fillId="0" borderId="17" xfId="2" applyFont="1" applyBorder="1" applyAlignment="1">
      <alignment horizontal="left" vertical="center"/>
    </xf>
    <xf numFmtId="0" fontId="32" fillId="0" borderId="137" xfId="2" applyNumberFormat="1" applyFont="1" applyBorder="1" applyAlignment="1">
      <alignment horizontal="left" vertical="center" wrapText="1"/>
    </xf>
    <xf numFmtId="0" fontId="31" fillId="0" borderId="133" xfId="2" applyFont="1" applyBorder="1" applyAlignment="1">
      <alignment vertical="center"/>
    </xf>
    <xf numFmtId="0" fontId="31" fillId="0" borderId="28" xfId="2" applyFont="1" applyBorder="1" applyAlignment="1">
      <alignment vertical="center"/>
    </xf>
    <xf numFmtId="0" fontId="31" fillId="3" borderId="52" xfId="2" applyFont="1" applyFill="1" applyBorder="1" applyAlignment="1">
      <alignment horizontal="left" vertical="center" wrapText="1"/>
    </xf>
    <xf numFmtId="0" fontId="31" fillId="0" borderId="52" xfId="2" applyFont="1" applyFill="1" applyBorder="1" applyAlignment="1">
      <alignment horizontal="left" vertical="center" wrapText="1"/>
    </xf>
    <xf numFmtId="0" fontId="32" fillId="0" borderId="133" xfId="2" applyNumberFormat="1" applyFont="1" applyBorder="1" applyAlignment="1">
      <alignment horizontal="left" vertical="center" wrapText="1"/>
    </xf>
    <xf numFmtId="0" fontId="32" fillId="0" borderId="28" xfId="2" applyNumberFormat="1" applyFont="1" applyBorder="1" applyAlignment="1">
      <alignment horizontal="left" vertical="center" wrapText="1"/>
    </xf>
    <xf numFmtId="0" fontId="32" fillId="0" borderId="53" xfId="2" applyNumberFormat="1" applyFont="1" applyBorder="1" applyAlignment="1">
      <alignment horizontal="left" vertical="center" wrapText="1"/>
    </xf>
    <xf numFmtId="0" fontId="31" fillId="0" borderId="109" xfId="2" applyNumberFormat="1" applyFont="1" applyBorder="1" applyAlignment="1">
      <alignment horizontal="center" vertical="center"/>
    </xf>
    <xf numFmtId="0" fontId="31" fillId="0" borderId="108" xfId="2" applyFont="1" applyBorder="1" applyAlignment="1">
      <alignment horizontal="center" vertical="center"/>
    </xf>
    <xf numFmtId="0" fontId="31" fillId="0" borderId="113" xfId="2" applyFont="1" applyBorder="1" applyAlignment="1">
      <alignment horizontal="center" vertical="center"/>
    </xf>
    <xf numFmtId="0" fontId="31" fillId="0" borderId="23" xfId="2" applyFont="1" applyBorder="1" applyAlignment="1">
      <alignment horizontal="center" vertical="center"/>
    </xf>
    <xf numFmtId="0" fontId="31" fillId="0" borderId="27" xfId="2" applyFont="1" applyBorder="1" applyAlignment="1">
      <alignment horizontal="center" vertical="center"/>
    </xf>
    <xf numFmtId="0" fontId="31" fillId="0" borderId="111" xfId="2" applyFont="1" applyBorder="1" applyAlignment="1">
      <alignment horizontal="center" vertical="center"/>
    </xf>
    <xf numFmtId="0" fontId="31" fillId="0" borderId="112" xfId="2" applyNumberFormat="1" applyFont="1" applyBorder="1" applyAlignment="1">
      <alignment horizontal="center" vertical="center"/>
    </xf>
    <xf numFmtId="0" fontId="31" fillId="0" borderId="108" xfId="2" applyNumberFormat="1" applyFont="1" applyBorder="1" applyAlignment="1">
      <alignment horizontal="center" vertical="center"/>
    </xf>
    <xf numFmtId="0" fontId="31" fillId="0" borderId="107" xfId="2" applyNumberFormat="1" applyFont="1" applyBorder="1" applyAlignment="1">
      <alignment horizontal="center" vertical="center"/>
    </xf>
    <xf numFmtId="0" fontId="31" fillId="0" borderId="110" xfId="2" applyNumberFormat="1" applyFont="1" applyBorder="1" applyAlignment="1">
      <alignment horizontal="center" vertical="center"/>
    </xf>
    <xf numFmtId="0" fontId="31" fillId="0" borderId="22" xfId="2" applyNumberFormat="1" applyFont="1" applyBorder="1" applyAlignment="1">
      <alignment horizontal="center" vertical="center"/>
    </xf>
    <xf numFmtId="0" fontId="31" fillId="0" borderId="32" xfId="2" applyNumberFormat="1" applyFont="1" applyBorder="1" applyAlignment="1">
      <alignment horizontal="center" vertical="center" textRotation="255"/>
    </xf>
    <xf numFmtId="0" fontId="31" fillId="0" borderId="44" xfId="2" applyNumberFormat="1" applyFont="1" applyBorder="1" applyAlignment="1">
      <alignment horizontal="center" vertical="center" textRotation="255"/>
    </xf>
    <xf numFmtId="0" fontId="31" fillId="0" borderId="5" xfId="2" applyNumberFormat="1" applyFont="1" applyBorder="1" applyAlignment="1">
      <alignment horizontal="center" vertical="center" textRotation="255"/>
    </xf>
    <xf numFmtId="0" fontId="31" fillId="0" borderId="30" xfId="2" applyNumberFormat="1" applyFont="1" applyBorder="1" applyAlignment="1">
      <alignment horizontal="center" vertical="center" textRotation="255"/>
    </xf>
    <xf numFmtId="0" fontId="31" fillId="0" borderId="131" xfId="2" applyNumberFormat="1" applyFont="1" applyBorder="1" applyAlignment="1">
      <alignment horizontal="center" vertical="center"/>
    </xf>
    <xf numFmtId="0" fontId="31" fillId="0" borderId="125" xfId="2" applyNumberFormat="1" applyFont="1" applyBorder="1" applyAlignment="1">
      <alignment horizontal="center" vertical="center"/>
    </xf>
    <xf numFmtId="0" fontId="32" fillId="0" borderId="137" xfId="2" applyNumberFormat="1" applyFont="1" applyFill="1" applyBorder="1" applyAlignment="1">
      <alignment horizontal="left" vertical="center"/>
    </xf>
    <xf numFmtId="0" fontId="32" fillId="0" borderId="133" xfId="2" applyNumberFormat="1" applyFont="1" applyFill="1" applyBorder="1" applyAlignment="1">
      <alignment horizontal="left" vertical="center"/>
    </xf>
    <xf numFmtId="0" fontId="32" fillId="0" borderId="28" xfId="2" applyNumberFormat="1" applyFont="1" applyFill="1" applyBorder="1" applyAlignment="1">
      <alignment horizontal="left" vertical="center"/>
    </xf>
    <xf numFmtId="0" fontId="32" fillId="0" borderId="17" xfId="2" applyNumberFormat="1" applyFont="1" applyFill="1" applyBorder="1" applyAlignment="1">
      <alignment horizontal="left" vertical="center" wrapText="1"/>
    </xf>
    <xf numFmtId="0" fontId="31" fillId="0" borderId="0" xfId="2" applyFont="1" applyBorder="1" applyAlignment="1">
      <alignment horizontal="center" vertical="center"/>
    </xf>
    <xf numFmtId="0" fontId="31" fillId="0" borderId="32" xfId="2" applyNumberFormat="1" applyFont="1" applyBorder="1" applyAlignment="1">
      <alignment horizontal="left" vertical="center" wrapText="1"/>
    </xf>
    <xf numFmtId="0" fontId="31" fillId="0" borderId="33" xfId="2" applyNumberFormat="1" applyFont="1" applyBorder="1" applyAlignment="1">
      <alignment horizontal="left" vertical="center" wrapText="1"/>
    </xf>
    <xf numFmtId="0" fontId="31" fillId="0" borderId="33" xfId="2" applyFont="1" applyBorder="1" applyAlignment="1">
      <alignment horizontal="left" vertical="center" wrapText="1"/>
    </xf>
    <xf numFmtId="0" fontId="31" fillId="0" borderId="44" xfId="2" applyFont="1" applyBorder="1" applyAlignment="1">
      <alignment vertical="center" wrapText="1"/>
    </xf>
    <xf numFmtId="0" fontId="31" fillId="0" borderId="5" xfId="2" applyNumberFormat="1" applyFont="1" applyBorder="1" applyAlignment="1">
      <alignment horizontal="left" vertical="center" wrapText="1"/>
    </xf>
    <xf numFmtId="0" fontId="31" fillId="0" borderId="0" xfId="2" applyNumberFormat="1" applyFont="1" applyBorder="1" applyAlignment="1">
      <alignment horizontal="left" vertical="center" wrapText="1"/>
    </xf>
    <xf numFmtId="0" fontId="31" fillId="0" borderId="0" xfId="2" applyFont="1" applyBorder="1" applyAlignment="1">
      <alignment horizontal="left" vertical="center" wrapText="1"/>
    </xf>
    <xf numFmtId="0" fontId="31" fillId="0" borderId="30" xfId="2" applyFont="1" applyBorder="1" applyAlignment="1">
      <alignment vertical="center" wrapText="1"/>
    </xf>
    <xf numFmtId="0" fontId="31" fillId="0" borderId="23" xfId="2" applyFont="1" applyBorder="1" applyAlignment="1">
      <alignment horizontal="left" vertical="center" wrapText="1"/>
    </xf>
    <xf numFmtId="0" fontId="31" fillId="0" borderId="27" xfId="2" applyFont="1" applyBorder="1" applyAlignment="1">
      <alignment horizontal="left" vertical="center" wrapText="1"/>
    </xf>
    <xf numFmtId="0" fontId="31" fillId="0" borderId="22" xfId="2" applyFont="1" applyBorder="1" applyAlignment="1">
      <alignment vertical="center" wrapText="1"/>
    </xf>
    <xf numFmtId="0" fontId="32" fillId="0" borderId="0" xfId="2" applyNumberFormat="1" applyFont="1" applyAlignment="1">
      <alignment horizontal="left" vertical="center" wrapText="1"/>
    </xf>
    <xf numFmtId="0" fontId="32" fillId="0" borderId="0" xfId="2" applyNumberFormat="1" applyFont="1" applyBorder="1" applyAlignment="1">
      <alignment horizontal="left" vertical="center" wrapText="1"/>
    </xf>
    <xf numFmtId="0" fontId="32" fillId="0" borderId="17" xfId="2" applyFont="1" applyBorder="1" applyAlignment="1">
      <alignment vertical="center"/>
    </xf>
    <xf numFmtId="0" fontId="31" fillId="3" borderId="17" xfId="2" applyFont="1" applyFill="1" applyBorder="1" applyAlignment="1">
      <alignment horizontal="left" vertical="center" wrapText="1"/>
    </xf>
    <xf numFmtId="0" fontId="31" fillId="0" borderId="8" xfId="2" applyFont="1" applyBorder="1" applyAlignment="1">
      <alignment vertical="center"/>
    </xf>
    <xf numFmtId="0" fontId="31" fillId="0" borderId="8" xfId="2" applyFont="1" applyBorder="1" applyAlignment="1">
      <alignment vertical="top"/>
    </xf>
    <xf numFmtId="0" fontId="32" fillId="0" borderId="8" xfId="2" applyNumberFormat="1" applyFont="1" applyBorder="1" applyAlignment="1">
      <alignment horizontal="left" vertical="top" wrapText="1"/>
    </xf>
    <xf numFmtId="0" fontId="31" fillId="0" borderId="132" xfId="2" applyNumberFormat="1" applyFont="1" applyBorder="1" applyAlignment="1">
      <alignment horizontal="center" vertical="center"/>
    </xf>
    <xf numFmtId="0" fontId="31" fillId="0" borderId="129" xfId="2" applyNumberFormat="1" applyFont="1" applyBorder="1" applyAlignment="1">
      <alignment horizontal="center" vertical="center"/>
    </xf>
    <xf numFmtId="0" fontId="31" fillId="0" borderId="130" xfId="2" applyNumberFormat="1" applyFont="1" applyBorder="1" applyAlignment="1">
      <alignment horizontal="center" vertical="center"/>
    </xf>
    <xf numFmtId="0" fontId="31" fillId="0" borderId="127" xfId="2" applyNumberFormat="1" applyFont="1" applyBorder="1" applyAlignment="1">
      <alignment horizontal="center" vertical="center"/>
    </xf>
    <xf numFmtId="0" fontId="32" fillId="0" borderId="103" xfId="2" applyNumberFormat="1" applyFont="1" applyBorder="1" applyAlignment="1">
      <alignment horizontal="left" vertical="center" wrapText="1"/>
    </xf>
    <xf numFmtId="0" fontId="32" fillId="0" borderId="80" xfId="2" applyNumberFormat="1" applyFont="1" applyBorder="1" applyAlignment="1">
      <alignment horizontal="left" vertical="center" wrapText="1"/>
    </xf>
    <xf numFmtId="0" fontId="32" fillId="0" borderId="19" xfId="2" applyNumberFormat="1" applyFont="1" applyBorder="1" applyAlignment="1">
      <alignment horizontal="left" vertical="center" wrapText="1"/>
    </xf>
    <xf numFmtId="0" fontId="31" fillId="0" borderId="8" xfId="2" applyNumberFormat="1" applyFont="1" applyBorder="1" applyAlignment="1">
      <alignment horizontal="center" vertical="center"/>
    </xf>
    <xf numFmtId="0" fontId="31" fillId="0" borderId="11" xfId="2" applyNumberFormat="1" applyFont="1" applyBorder="1" applyAlignment="1">
      <alignment horizontal="center" vertical="center"/>
    </xf>
    <xf numFmtId="0" fontId="32" fillId="0" borderId="137" xfId="2" applyNumberFormat="1" applyFont="1" applyBorder="1" applyAlignment="1">
      <alignment horizontal="left" vertical="center" shrinkToFit="1"/>
    </xf>
    <xf numFmtId="0" fontId="32" fillId="0" borderId="133" xfId="2" applyNumberFormat="1" applyFont="1" applyBorder="1" applyAlignment="1">
      <alignment horizontal="left" vertical="center" shrinkToFit="1"/>
    </xf>
    <xf numFmtId="0" fontId="32" fillId="0" borderId="28" xfId="2" applyNumberFormat="1" applyFont="1" applyBorder="1" applyAlignment="1">
      <alignment horizontal="left" vertical="center" shrinkToFit="1"/>
    </xf>
    <xf numFmtId="0" fontId="31" fillId="0" borderId="44" xfId="2" applyNumberFormat="1" applyFont="1" applyBorder="1" applyAlignment="1">
      <alignment horizontal="left" vertical="center"/>
    </xf>
    <xf numFmtId="0" fontId="31" fillId="0" borderId="109" xfId="2" applyNumberFormat="1" applyFont="1" applyBorder="1" applyAlignment="1">
      <alignment horizontal="left" vertical="center"/>
    </xf>
    <xf numFmtId="0" fontId="31" fillId="0" borderId="108" xfId="2" applyNumberFormat="1" applyFont="1" applyBorder="1" applyAlignment="1">
      <alignment horizontal="left" vertical="center"/>
    </xf>
    <xf numFmtId="0" fontId="31" fillId="0" borderId="107" xfId="2" applyNumberFormat="1" applyFont="1" applyBorder="1" applyAlignment="1">
      <alignment horizontal="left" vertical="center"/>
    </xf>
    <xf numFmtId="0" fontId="31" fillId="0" borderId="23" xfId="2" applyNumberFormat="1" applyFont="1" applyBorder="1" applyAlignment="1">
      <alignment horizontal="left" vertical="center"/>
    </xf>
    <xf numFmtId="0" fontId="31" fillId="0" borderId="30" xfId="2" applyNumberFormat="1" applyFont="1" applyBorder="1" applyAlignment="1">
      <alignment horizontal="center" vertical="center"/>
    </xf>
    <xf numFmtId="0" fontId="32" fillId="0" borderId="1" xfId="2" applyNumberFormat="1" applyFont="1" applyBorder="1" applyAlignment="1">
      <alignment horizontal="left" vertical="center" wrapText="1"/>
    </xf>
    <xf numFmtId="0" fontId="32" fillId="0" borderId="2" xfId="2" applyNumberFormat="1" applyFont="1" applyBorder="1" applyAlignment="1">
      <alignment horizontal="left" vertical="center" wrapText="1"/>
    </xf>
    <xf numFmtId="0" fontId="32" fillId="0" borderId="31" xfId="2" applyNumberFormat="1" applyFont="1" applyBorder="1" applyAlignment="1">
      <alignment horizontal="left" vertical="center" wrapText="1"/>
    </xf>
    <xf numFmtId="0" fontId="32" fillId="0" borderId="102" xfId="2" applyFont="1" applyBorder="1" applyAlignment="1">
      <alignment horizontal="center" vertical="center"/>
    </xf>
    <xf numFmtId="0" fontId="32" fillId="0" borderId="77" xfId="2" applyFont="1" applyBorder="1" applyAlignment="1">
      <alignment horizontal="center" vertical="center"/>
    </xf>
    <xf numFmtId="0" fontId="32" fillId="0" borderId="78" xfId="2" applyFont="1" applyBorder="1" applyAlignment="1">
      <alignment horizontal="center" vertical="center"/>
    </xf>
    <xf numFmtId="0" fontId="32" fillId="0" borderId="13" xfId="2" applyFont="1" applyBorder="1" applyAlignment="1">
      <alignment horizontal="center" vertical="center"/>
    </xf>
    <xf numFmtId="0" fontId="32" fillId="0" borderId="14" xfId="2" applyFont="1" applyBorder="1" applyAlignment="1">
      <alignment horizontal="center" vertical="center"/>
    </xf>
    <xf numFmtId="0" fontId="32" fillId="0" borderId="15" xfId="2" applyFont="1" applyBorder="1" applyAlignment="1">
      <alignment horizontal="center" vertical="center"/>
    </xf>
    <xf numFmtId="0" fontId="31" fillId="0" borderId="45" xfId="2" applyNumberFormat="1" applyFont="1" applyBorder="1" applyAlignment="1">
      <alignment horizontal="center" vertical="center"/>
    </xf>
    <xf numFmtId="0" fontId="32" fillId="0" borderId="52" xfId="2" applyNumberFormat="1" applyFont="1" applyFill="1" applyBorder="1" applyAlignment="1">
      <alignment horizontal="left" vertical="center" wrapText="1"/>
    </xf>
    <xf numFmtId="0" fontId="32" fillId="0" borderId="53" xfId="2" applyNumberFormat="1" applyFont="1" applyBorder="1" applyAlignment="1">
      <alignment horizontal="left" vertical="center"/>
    </xf>
    <xf numFmtId="0" fontId="31" fillId="0" borderId="17" xfId="2" applyFont="1" applyBorder="1" applyAlignment="1">
      <alignment horizontal="left" vertical="center"/>
    </xf>
    <xf numFmtId="0" fontId="32" fillId="0" borderId="137" xfId="2" applyFont="1" applyBorder="1" applyAlignment="1">
      <alignment horizontal="left" vertical="center"/>
    </xf>
    <xf numFmtId="0" fontId="32" fillId="0" borderId="133" xfId="2" applyFont="1" applyBorder="1" applyAlignment="1">
      <alignment horizontal="left" vertical="center"/>
    </xf>
    <xf numFmtId="0" fontId="32" fillId="0" borderId="28" xfId="2" applyFont="1" applyBorder="1" applyAlignment="1">
      <alignment horizontal="left" vertical="center"/>
    </xf>
    <xf numFmtId="0" fontId="32" fillId="0" borderId="139" xfId="2" applyNumberFormat="1" applyFont="1" applyBorder="1" applyAlignment="1">
      <alignment horizontal="left" vertical="center"/>
    </xf>
    <xf numFmtId="0" fontId="31" fillId="0" borderId="8" xfId="2" applyNumberFormat="1" applyFont="1" applyBorder="1" applyAlignment="1">
      <alignment vertical="center" wrapText="1"/>
    </xf>
    <xf numFmtId="0" fontId="31" fillId="0" borderId="53" xfId="2" applyNumberFormat="1" applyFont="1" applyBorder="1" applyAlignment="1">
      <alignment horizontal="left" vertical="center" wrapText="1"/>
    </xf>
    <xf numFmtId="0" fontId="31" fillId="3" borderId="8" xfId="2" applyFont="1" applyFill="1" applyBorder="1" applyAlignment="1">
      <alignment horizontal="left" vertical="top" wrapText="1"/>
    </xf>
    <xf numFmtId="0" fontId="31" fillId="0" borderId="45" xfId="4" applyFont="1" applyBorder="1" applyAlignment="1">
      <alignment horizontal="center" vertical="center"/>
    </xf>
    <xf numFmtId="0" fontId="31" fillId="0" borderId="21" xfId="4" applyFont="1" applyBorder="1" applyAlignment="1">
      <alignment horizontal="center" vertical="center"/>
    </xf>
    <xf numFmtId="0" fontId="31" fillId="0" borderId="11" xfId="4" applyFont="1" applyBorder="1" applyAlignment="1">
      <alignment horizontal="right" vertical="center"/>
    </xf>
    <xf numFmtId="0" fontId="31" fillId="0" borderId="24" xfId="4" applyFont="1" applyBorder="1" applyAlignment="1">
      <alignment horizontal="right" vertical="center"/>
    </xf>
    <xf numFmtId="0" fontId="31" fillId="0" borderId="10" xfId="4" applyFont="1" applyBorder="1" applyAlignment="1">
      <alignment horizontal="right" vertical="center"/>
    </xf>
    <xf numFmtId="0" fontId="48" fillId="0" borderId="11" xfId="4" applyFont="1" applyBorder="1" applyAlignment="1">
      <alignment horizontal="left" vertical="center" wrapText="1"/>
    </xf>
    <xf numFmtId="0" fontId="48" fillId="0" borderId="10" xfId="4" applyFont="1" applyBorder="1" applyAlignment="1">
      <alignment horizontal="left" vertical="center" wrapText="1"/>
    </xf>
    <xf numFmtId="0" fontId="40" fillId="0" borderId="32" xfId="4" applyFont="1" applyBorder="1" applyAlignment="1">
      <alignment horizontal="left" vertical="center" wrapText="1"/>
    </xf>
    <xf numFmtId="0" fontId="31" fillId="0" borderId="44" xfId="4" applyFont="1" applyBorder="1" applyAlignment="1">
      <alignment horizontal="left" wrapText="1"/>
    </xf>
    <xf numFmtId="0" fontId="31" fillId="0" borderId="23" xfId="4" applyFont="1" applyBorder="1" applyAlignment="1">
      <alignment horizontal="left" wrapText="1"/>
    </xf>
    <xf numFmtId="0" fontId="31" fillId="0" borderId="22" xfId="4" applyFont="1" applyBorder="1" applyAlignment="1">
      <alignment horizontal="left" wrapText="1"/>
    </xf>
    <xf numFmtId="0" fontId="31" fillId="0" borderId="8" xfId="4" applyFont="1" applyBorder="1" applyAlignment="1">
      <alignment horizontal="center" vertical="center"/>
    </xf>
    <xf numFmtId="0" fontId="31" fillId="0" borderId="11" xfId="4" applyFont="1" applyBorder="1" applyAlignment="1">
      <alignment horizontal="center" vertical="center"/>
    </xf>
    <xf numFmtId="0" fontId="31" fillId="0" borderId="24" xfId="4" applyFont="1" applyBorder="1" applyAlignment="1">
      <alignment horizontal="center" vertical="center"/>
    </xf>
    <xf numFmtId="0" fontId="31" fillId="0" borderId="10" xfId="4" applyFont="1" applyBorder="1" applyAlignment="1">
      <alignment horizontal="center" vertical="center"/>
    </xf>
    <xf numFmtId="0" fontId="31" fillId="7" borderId="45" xfId="2" applyFont="1" applyFill="1" applyBorder="1" applyAlignment="1">
      <alignment horizontal="left" vertical="center" wrapText="1"/>
    </xf>
    <xf numFmtId="0" fontId="31" fillId="7" borderId="8" xfId="2" applyFont="1" applyFill="1" applyBorder="1" applyAlignment="1">
      <alignment horizontal="left" vertical="center" wrapText="1"/>
    </xf>
    <xf numFmtId="0" fontId="42" fillId="0" borderId="8" xfId="2" applyFont="1" applyBorder="1" applyAlignment="1">
      <alignment horizontal="center" vertical="center"/>
    </xf>
    <xf numFmtId="0" fontId="38" fillId="0" borderId="0" xfId="2" applyNumberFormat="1" applyFont="1" applyAlignment="1">
      <alignment horizontal="center"/>
    </xf>
    <xf numFmtId="0" fontId="39" fillId="0" borderId="11" xfId="2" applyFont="1" applyFill="1" applyBorder="1" applyAlignment="1">
      <alignment horizontal="center" vertical="center"/>
    </xf>
    <xf numFmtId="0" fontId="39" fillId="0" borderId="24" xfId="2" applyFont="1" applyFill="1" applyBorder="1" applyAlignment="1">
      <alignment horizontal="center" vertical="center"/>
    </xf>
    <xf numFmtId="0" fontId="39" fillId="0" borderId="10" xfId="2" applyFont="1" applyFill="1" applyBorder="1" applyAlignment="1">
      <alignment horizontal="center" vertical="center"/>
    </xf>
    <xf numFmtId="0" fontId="33" fillId="7" borderId="8" xfId="2" applyNumberFormat="1" applyFont="1" applyFill="1" applyBorder="1" applyAlignment="1">
      <alignment horizontal="center" vertical="center"/>
    </xf>
    <xf numFmtId="0" fontId="31" fillId="7" borderId="8" xfId="2" applyNumberFormat="1" applyFont="1" applyFill="1" applyBorder="1" applyAlignment="1">
      <alignment horizontal="left" vertical="center" wrapText="1"/>
    </xf>
    <xf numFmtId="0" fontId="31" fillId="7" borderId="32" xfId="2" applyFont="1" applyFill="1" applyBorder="1" applyAlignment="1">
      <alignment horizontal="left" vertical="center" wrapText="1"/>
    </xf>
    <xf numFmtId="0" fontId="31" fillId="7" borderId="33" xfId="2" applyFont="1" applyFill="1" applyBorder="1" applyAlignment="1">
      <alignment horizontal="left" vertical="center" wrapText="1"/>
    </xf>
    <xf numFmtId="0" fontId="31" fillId="7" borderId="44" xfId="2" applyFont="1" applyFill="1" applyBorder="1" applyAlignment="1">
      <alignment horizontal="left" vertical="center" wrapText="1"/>
    </xf>
    <xf numFmtId="0" fontId="31" fillId="7" borderId="5" xfId="2" applyFont="1" applyFill="1" applyBorder="1" applyAlignment="1">
      <alignment horizontal="left" vertical="center" wrapText="1"/>
    </xf>
    <xf numFmtId="0" fontId="31" fillId="7" borderId="0" xfId="2" applyFont="1" applyFill="1" applyAlignment="1">
      <alignment horizontal="left" vertical="center" wrapText="1"/>
    </xf>
    <xf numFmtId="0" fontId="31" fillId="7" borderId="30" xfId="2" applyFont="1" applyFill="1" applyBorder="1" applyAlignment="1">
      <alignment horizontal="left" vertical="center" wrapText="1"/>
    </xf>
    <xf numFmtId="0" fontId="31" fillId="7" borderId="23" xfId="2" applyFont="1" applyFill="1" applyBorder="1" applyAlignment="1">
      <alignment horizontal="left" vertical="center" wrapText="1"/>
    </xf>
    <xf numFmtId="0" fontId="31" fillId="7" borderId="27" xfId="2" applyFont="1" applyFill="1" applyBorder="1" applyAlignment="1">
      <alignment horizontal="left" vertical="center" wrapText="1"/>
    </xf>
    <xf numFmtId="0" fontId="31" fillId="7" borderId="22" xfId="2" applyFont="1" applyFill="1" applyBorder="1" applyAlignment="1">
      <alignment horizontal="left" vertical="center" wrapText="1"/>
    </xf>
    <xf numFmtId="0" fontId="42" fillId="0" borderId="32" xfId="2" applyFont="1" applyBorder="1" applyAlignment="1">
      <alignment horizontal="center" vertical="center"/>
    </xf>
    <xf numFmtId="0" fontId="42" fillId="0" borderId="33" xfId="2" applyFont="1" applyBorder="1" applyAlignment="1">
      <alignment horizontal="center" vertical="center"/>
    </xf>
    <xf numFmtId="0" fontId="42" fillId="0" borderId="44" xfId="2" applyFont="1" applyBorder="1" applyAlignment="1">
      <alignment horizontal="center" vertical="center"/>
    </xf>
    <xf numFmtId="0" fontId="42" fillId="0" borderId="5" xfId="2" applyFont="1" applyBorder="1" applyAlignment="1">
      <alignment horizontal="center" vertical="center"/>
    </xf>
    <xf numFmtId="0" fontId="42" fillId="0" borderId="0" xfId="2" applyFont="1" applyBorder="1" applyAlignment="1">
      <alignment horizontal="center" vertical="center"/>
    </xf>
    <xf numFmtId="0" fontId="42" fillId="0" borderId="30" xfId="2" applyFont="1" applyBorder="1" applyAlignment="1">
      <alignment horizontal="center" vertical="center"/>
    </xf>
    <xf numFmtId="0" fontId="42" fillId="0" borderId="23" xfId="2" applyFont="1" applyBorder="1" applyAlignment="1">
      <alignment horizontal="center" vertical="center"/>
    </xf>
    <xf numFmtId="0" fontId="42" fillId="0" borderId="27" xfId="2" applyFont="1" applyBorder="1" applyAlignment="1">
      <alignment horizontal="center" vertical="center"/>
    </xf>
    <xf numFmtId="0" fontId="42" fillId="0" borderId="22" xfId="2" applyFont="1" applyBorder="1" applyAlignment="1">
      <alignment horizontal="center" vertical="center"/>
    </xf>
    <xf numFmtId="0" fontId="33" fillId="7" borderId="45" xfId="2" applyNumberFormat="1" applyFont="1" applyFill="1" applyBorder="1" applyAlignment="1">
      <alignment horizontal="center" vertical="center"/>
    </xf>
    <xf numFmtId="0" fontId="33" fillId="7" borderId="21" xfId="2" applyNumberFormat="1" applyFont="1" applyFill="1" applyBorder="1" applyAlignment="1">
      <alignment horizontal="center" vertical="center"/>
    </xf>
    <xf numFmtId="0" fontId="33" fillId="7" borderId="21" xfId="2" applyNumberFormat="1" applyFont="1" applyFill="1" applyBorder="1" applyAlignment="1">
      <alignment horizontal="center" vertical="top"/>
    </xf>
    <xf numFmtId="0" fontId="33" fillId="7" borderId="8" xfId="2" applyNumberFormat="1" applyFont="1" applyFill="1" applyBorder="1" applyAlignment="1">
      <alignment horizontal="center" vertical="top"/>
    </xf>
    <xf numFmtId="0" fontId="31" fillId="7" borderId="21" xfId="2" applyFont="1" applyFill="1" applyBorder="1" applyAlignment="1">
      <alignment horizontal="left" vertical="center" wrapText="1"/>
    </xf>
    <xf numFmtId="0" fontId="44" fillId="0" borderId="8" xfId="2" applyFont="1" applyBorder="1" applyAlignment="1">
      <alignment horizontal="left" vertical="top"/>
    </xf>
    <xf numFmtId="0" fontId="33" fillId="7" borderId="23" xfId="2" applyFont="1" applyFill="1" applyBorder="1" applyAlignment="1">
      <alignment horizontal="left" vertical="center" wrapText="1"/>
    </xf>
    <xf numFmtId="0" fontId="33" fillId="7" borderId="27" xfId="2" applyFont="1" applyFill="1" applyBorder="1" applyAlignment="1">
      <alignment horizontal="left" vertical="center" wrapText="1"/>
    </xf>
    <xf numFmtId="0" fontId="39" fillId="0" borderId="23" xfId="2" applyFont="1" applyBorder="1" applyAlignment="1">
      <alignment horizontal="center" vertical="center"/>
    </xf>
    <xf numFmtId="0" fontId="39" fillId="0" borderId="27" xfId="2" applyFont="1" applyBorder="1" applyAlignment="1">
      <alignment horizontal="center" vertical="center"/>
    </xf>
    <xf numFmtId="0" fontId="39" fillId="0" borderId="22" xfId="2" applyFont="1" applyBorder="1" applyAlignment="1">
      <alignment horizontal="center" vertical="center"/>
    </xf>
    <xf numFmtId="0" fontId="31" fillId="7" borderId="32" xfId="2" applyNumberFormat="1" applyFont="1" applyFill="1" applyBorder="1" applyAlignment="1">
      <alignment horizontal="left" vertical="center" wrapText="1"/>
    </xf>
    <xf numFmtId="0" fontId="31" fillId="7" borderId="32" xfId="2" applyFont="1" applyFill="1" applyBorder="1" applyAlignment="1">
      <alignment vertical="center" wrapText="1"/>
    </xf>
    <xf numFmtId="0" fontId="31" fillId="7" borderId="33" xfId="2" applyFont="1" applyFill="1" applyBorder="1" applyAlignment="1">
      <alignment vertical="center" wrapText="1"/>
    </xf>
    <xf numFmtId="0" fontId="31" fillId="7" borderId="44" xfId="2" applyFont="1" applyFill="1" applyBorder="1" applyAlignment="1">
      <alignment vertical="center" wrapText="1"/>
    </xf>
    <xf numFmtId="0" fontId="31" fillId="7" borderId="5" xfId="2" applyFont="1" applyFill="1" applyBorder="1" applyAlignment="1">
      <alignment vertical="center" wrapText="1"/>
    </xf>
    <xf numFmtId="0" fontId="31" fillId="7" borderId="0" xfId="2" applyFont="1" applyFill="1" applyAlignment="1">
      <alignment vertical="center" wrapText="1"/>
    </xf>
    <xf numFmtId="0" fontId="31" fillId="7" borderId="30" xfId="2" applyFont="1" applyFill="1" applyBorder="1" applyAlignment="1">
      <alignment vertical="center" wrapText="1"/>
    </xf>
    <xf numFmtId="0" fontId="31" fillId="7" borderId="23" xfId="2" applyFont="1" applyFill="1" applyBorder="1" applyAlignment="1">
      <alignment vertical="center" wrapText="1"/>
    </xf>
    <xf numFmtId="0" fontId="31" fillId="7" borderId="27" xfId="2" applyFont="1" applyFill="1" applyBorder="1" applyAlignment="1">
      <alignment vertical="center" wrapText="1"/>
    </xf>
    <xf numFmtId="0" fontId="31" fillId="7" borderId="22" xfId="2" applyFont="1" applyFill="1" applyBorder="1" applyAlignment="1">
      <alignment vertical="center" wrapText="1"/>
    </xf>
    <xf numFmtId="0" fontId="42" fillId="0" borderId="32" xfId="2" applyFont="1" applyFill="1" applyBorder="1" applyAlignment="1">
      <alignment horizontal="center" vertical="center"/>
    </xf>
    <xf numFmtId="0" fontId="42" fillId="0" borderId="33" xfId="2" applyFont="1" applyFill="1" applyBorder="1" applyAlignment="1">
      <alignment horizontal="center" vertical="center"/>
    </xf>
    <xf numFmtId="0" fontId="42" fillId="0" borderId="44" xfId="2" applyFont="1" applyFill="1" applyBorder="1" applyAlignment="1">
      <alignment horizontal="center" vertical="center"/>
    </xf>
    <xf numFmtId="0" fontId="42" fillId="0" borderId="5" xfId="2" applyFont="1" applyFill="1" applyBorder="1" applyAlignment="1">
      <alignment horizontal="center" vertical="center"/>
    </xf>
    <xf numFmtId="0" fontId="42" fillId="0" borderId="0" xfId="2" applyFont="1" applyFill="1" applyBorder="1" applyAlignment="1">
      <alignment horizontal="center" vertical="center"/>
    </xf>
    <xf numFmtId="0" fontId="42" fillId="0" borderId="30" xfId="2" applyFont="1" applyFill="1" applyBorder="1" applyAlignment="1">
      <alignment horizontal="center" vertical="center"/>
    </xf>
    <xf numFmtId="0" fontId="42" fillId="0" borderId="23" xfId="2" applyFont="1" applyFill="1" applyBorder="1" applyAlignment="1">
      <alignment horizontal="center" vertical="center"/>
    </xf>
    <xf numFmtId="0" fontId="42" fillId="0" borderId="27" xfId="2" applyFont="1" applyFill="1" applyBorder="1" applyAlignment="1">
      <alignment horizontal="center" vertical="center"/>
    </xf>
    <xf numFmtId="0" fontId="42" fillId="0" borderId="22" xfId="2" applyFont="1" applyFill="1" applyBorder="1" applyAlignment="1">
      <alignment horizontal="center" vertical="center"/>
    </xf>
    <xf numFmtId="0" fontId="31" fillId="7" borderId="0" xfId="2" applyFont="1" applyFill="1" applyBorder="1" applyAlignment="1">
      <alignment horizontal="left" vertical="center" wrapText="1"/>
    </xf>
    <xf numFmtId="0" fontId="39" fillId="7" borderId="23" xfId="2" applyFont="1" applyFill="1" applyBorder="1" applyAlignment="1">
      <alignment horizontal="left" vertical="center" wrapText="1"/>
    </xf>
    <xf numFmtId="0" fontId="39" fillId="7" borderId="27" xfId="2" applyFont="1" applyFill="1" applyBorder="1" applyAlignment="1">
      <alignment horizontal="left" vertical="center" wrapText="1"/>
    </xf>
    <xf numFmtId="0" fontId="39" fillId="7" borderId="22" xfId="2" applyFont="1" applyFill="1" applyBorder="1" applyAlignment="1">
      <alignment horizontal="left" vertical="center" wrapText="1"/>
    </xf>
    <xf numFmtId="0" fontId="42" fillId="3" borderId="8" xfId="2" applyFont="1" applyFill="1" applyBorder="1" applyAlignment="1">
      <alignment horizontal="center" vertical="center"/>
    </xf>
    <xf numFmtId="0" fontId="31" fillId="7" borderId="33" xfId="2" applyNumberFormat="1" applyFont="1" applyFill="1" applyBorder="1" applyAlignment="1">
      <alignment horizontal="left" vertical="center" wrapText="1"/>
    </xf>
    <xf numFmtId="0" fontId="31" fillId="7" borderId="44" xfId="2" applyNumberFormat="1" applyFont="1" applyFill="1" applyBorder="1" applyAlignment="1">
      <alignment horizontal="left" vertical="center" wrapText="1"/>
    </xf>
    <xf numFmtId="0" fontId="31" fillId="7" borderId="5" xfId="2" applyNumberFormat="1" applyFont="1" applyFill="1" applyBorder="1" applyAlignment="1">
      <alignment horizontal="left" vertical="center" wrapText="1"/>
    </xf>
    <xf numFmtId="0" fontId="31" fillId="7" borderId="0" xfId="2" applyNumberFormat="1" applyFont="1" applyFill="1" applyBorder="1" applyAlignment="1">
      <alignment horizontal="left" vertical="center" wrapText="1"/>
    </xf>
    <xf numFmtId="0" fontId="31" fillId="7" borderId="30" xfId="2" applyNumberFormat="1" applyFont="1" applyFill="1" applyBorder="1" applyAlignment="1">
      <alignment horizontal="left" vertical="center" wrapText="1"/>
    </xf>
    <xf numFmtId="0" fontId="31" fillId="7" borderId="23" xfId="2" applyNumberFormat="1" applyFont="1" applyFill="1" applyBorder="1" applyAlignment="1">
      <alignment horizontal="left" vertical="center" wrapText="1"/>
    </xf>
    <xf numFmtId="0" fontId="31" fillId="7" borderId="27" xfId="2" applyNumberFormat="1" applyFont="1" applyFill="1" applyBorder="1" applyAlignment="1">
      <alignment horizontal="left" vertical="center" wrapText="1"/>
    </xf>
    <xf numFmtId="0" fontId="31" fillId="7" borderId="22" xfId="2" applyNumberFormat="1" applyFont="1" applyFill="1" applyBorder="1" applyAlignment="1">
      <alignment horizontal="left" vertical="center" wrapText="1"/>
    </xf>
    <xf numFmtId="0" fontId="31" fillId="7" borderId="5" xfId="2" applyFont="1" applyFill="1" applyBorder="1" applyAlignment="1">
      <alignment horizontal="center" vertical="center" wrapText="1"/>
    </xf>
    <xf numFmtId="0" fontId="31" fillId="7" borderId="23" xfId="2" applyFont="1" applyFill="1" applyBorder="1" applyAlignment="1">
      <alignment horizontal="center" vertical="center" wrapText="1"/>
    </xf>
    <xf numFmtId="0" fontId="31" fillId="0" borderId="8" xfId="2" applyFont="1" applyFill="1" applyBorder="1" applyAlignment="1">
      <alignment horizontal="center" vertical="center" wrapText="1"/>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center" vertical="center"/>
    </xf>
    <xf numFmtId="176" fontId="1" fillId="0" borderId="8" xfId="0" applyNumberFormat="1" applyFont="1" applyFill="1" applyBorder="1" applyAlignment="1">
      <alignment horizontal="center" vertical="center"/>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5" fillId="0" borderId="0" xfId="0" applyFont="1" applyFill="1" applyBorder="1" applyAlignment="1">
      <alignment horizontal="center" vertical="center"/>
    </xf>
    <xf numFmtId="0" fontId="5" fillId="3" borderId="0" xfId="0" applyFont="1" applyFill="1" applyBorder="1" applyAlignment="1" applyProtection="1">
      <alignment horizontal="left" vertical="center" wrapText="1"/>
      <protection locked="0"/>
    </xf>
    <xf numFmtId="0" fontId="5" fillId="0" borderId="0" xfId="0" applyFont="1" applyFill="1" applyBorder="1" applyAlignment="1">
      <alignment horizontal="center" vertical="center" wrapText="1"/>
    </xf>
    <xf numFmtId="0" fontId="5" fillId="3" borderId="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8" fillId="0" borderId="65" xfId="0" applyFont="1" applyBorder="1" applyAlignment="1">
      <alignment horizontal="center" vertical="center"/>
    </xf>
    <xf numFmtId="0" fontId="8" fillId="0" borderId="60" xfId="0" applyFont="1" applyBorder="1" applyAlignment="1">
      <alignment horizontal="center" vertical="center"/>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0" borderId="64" xfId="0" applyFont="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4"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5">
    <cellStyle name="桁区切り" xfId="1" builtinId="6"/>
    <cellStyle name="標準" xfId="0" builtinId="0"/>
    <cellStyle name="標準 2" xfId="2"/>
    <cellStyle name="標準 3" xfId="3"/>
    <cellStyle name="標準_入所者数・利用者数一覧表(老福＆併設短期)" xfId="4"/>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0</xdr:col>
      <xdr:colOff>38100</xdr:colOff>
      <xdr:row>64</xdr:row>
      <xdr:rowOff>38100</xdr:rowOff>
    </xdr:from>
    <xdr:to>
      <xdr:col>10</xdr:col>
      <xdr:colOff>133350</xdr:colOff>
      <xdr:row>65</xdr:row>
      <xdr:rowOff>219075</xdr:rowOff>
    </xdr:to>
    <xdr:sp macro="" textlink="">
      <xdr:nvSpPr>
        <xdr:cNvPr id="2" name="AutoShape 16"/>
        <xdr:cNvSpPr>
          <a:spLocks noChangeArrowheads="1"/>
        </xdr:cNvSpPr>
      </xdr:nvSpPr>
      <xdr:spPr bwMode="auto">
        <a:xfrm>
          <a:off x="38100" y="15420975"/>
          <a:ext cx="2476500" cy="285750"/>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２．運営基準について</a:t>
          </a:r>
          <a:endParaRPr lang="ja-JP" altLang="en-US" sz="1600" b="0" i="0" u="none" strike="noStrike" baseline="0">
            <a:solidFill>
              <a:srgbClr val="000000"/>
            </a:solidFill>
            <a:latin typeface="Times New Roman"/>
            <a:cs typeface="Times New Roman"/>
          </a:endParaRPr>
        </a:p>
        <a:p>
          <a:pPr algn="l" rtl="0">
            <a:defRPr sz="1000"/>
          </a:pPr>
          <a:endParaRPr lang="ja-JP" altLang="en-US" sz="1600" b="0" i="0" u="none" strike="noStrike" baseline="0">
            <a:solidFill>
              <a:srgbClr val="000000"/>
            </a:solidFill>
            <a:latin typeface="Times New Roman"/>
            <a:cs typeface="Times New Roman"/>
          </a:endParaRPr>
        </a:p>
      </xdr:txBody>
    </xdr:sp>
    <xdr:clientData/>
  </xdr:twoCellAnchor>
  <xdr:twoCellAnchor>
    <xdr:from>
      <xdr:col>0</xdr:col>
      <xdr:colOff>38100</xdr:colOff>
      <xdr:row>228</xdr:row>
      <xdr:rowOff>66675</xdr:rowOff>
    </xdr:from>
    <xdr:to>
      <xdr:col>13</xdr:col>
      <xdr:colOff>38100</xdr:colOff>
      <xdr:row>229</xdr:row>
      <xdr:rowOff>238125</xdr:rowOff>
    </xdr:to>
    <xdr:sp macro="" textlink="">
      <xdr:nvSpPr>
        <xdr:cNvPr id="3" name="AutoShape 17"/>
        <xdr:cNvSpPr>
          <a:spLocks noChangeArrowheads="1"/>
        </xdr:cNvSpPr>
      </xdr:nvSpPr>
      <xdr:spPr bwMode="auto">
        <a:xfrm>
          <a:off x="38100" y="86696550"/>
          <a:ext cx="3095625" cy="257175"/>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３．介護報酬の算定について</a:t>
          </a:r>
          <a:endParaRPr lang="ja-JP" altLang="en-US" sz="1600" b="0" i="0" u="none" strike="noStrike" baseline="0">
            <a:solidFill>
              <a:srgbClr val="000000"/>
            </a:solidFill>
            <a:latin typeface="Times New Roman"/>
            <a:cs typeface="Times New Roman"/>
          </a:endParaRPr>
        </a:p>
        <a:p>
          <a:pPr algn="l" rtl="0">
            <a:defRPr sz="1000"/>
          </a:pPr>
          <a:endParaRPr lang="ja-JP" altLang="en-US" sz="1600" b="0" i="0" u="none" strike="noStrike" baseline="0">
            <a:solidFill>
              <a:srgbClr val="000000"/>
            </a:solidFill>
            <a:latin typeface="Times New Roman"/>
            <a:cs typeface="Times New Roman"/>
          </a:endParaRPr>
        </a:p>
      </xdr:txBody>
    </xdr:sp>
    <xdr:clientData/>
  </xdr:twoCellAnchor>
  <xdr:twoCellAnchor>
    <xdr:from>
      <xdr:col>0</xdr:col>
      <xdr:colOff>85725</xdr:colOff>
      <xdr:row>29</xdr:row>
      <xdr:rowOff>28576</xdr:rowOff>
    </xdr:from>
    <xdr:to>
      <xdr:col>26</xdr:col>
      <xdr:colOff>76200</xdr:colOff>
      <xdr:row>35</xdr:row>
      <xdr:rowOff>19050</xdr:rowOff>
    </xdr:to>
    <xdr:sp macro="" textlink="">
      <xdr:nvSpPr>
        <xdr:cNvPr id="4" name="AutoShape 18"/>
        <xdr:cNvSpPr>
          <a:spLocks noChangeArrowheads="1"/>
        </xdr:cNvSpPr>
      </xdr:nvSpPr>
      <xdr:spPr bwMode="auto">
        <a:xfrm>
          <a:off x="85725" y="7486651"/>
          <a:ext cx="6276975" cy="1533524"/>
        </a:xfrm>
        <a:prstGeom prst="foldedCorner">
          <a:avLst>
            <a:gd name="adj" fmla="val 12500"/>
          </a:avLst>
        </a:prstGeom>
        <a:solidFill>
          <a:srgbClr val="FFFFFF"/>
        </a:solidFill>
        <a:ln w="9525">
          <a:solidFill>
            <a:srgbClr val="000000"/>
          </a:solidFill>
          <a:round/>
          <a:headEnd/>
          <a:tailEnd/>
        </a:ln>
      </xdr:spPr>
      <xdr:txBody>
        <a:bodyPr vertOverflow="clip" wrap="square" lIns="75600" tIns="115200" rIns="75600" bIns="7200" anchor="ctr" upright="1"/>
        <a:lstStyle/>
        <a:p>
          <a:pPr algn="ctr" rtl="0" eaLnBrk="1" fontAlgn="auto" latinLnBrk="0" hangingPunct="1"/>
          <a:r>
            <a:rPr lang="ja-JP" altLang="ja-JP" sz="1600" b="0" i="0" baseline="0">
              <a:effectLst/>
              <a:latin typeface="+mn-lt"/>
              <a:ea typeface="+mn-ea"/>
              <a:cs typeface="+mn-cs"/>
            </a:rPr>
            <a:t>　</a:t>
          </a:r>
          <a:r>
            <a:rPr lang="ja-JP" altLang="en-US" sz="1400" b="0" i="0" baseline="0">
              <a:effectLst/>
              <a:latin typeface="UD デジタル 教科書体 N-R" panose="02020400000000000000" pitchFamily="17" charset="-128"/>
              <a:ea typeface="UD デジタル 教科書体 N-R" panose="02020400000000000000" pitchFamily="17" charset="-128"/>
              <a:cs typeface="+mn-cs"/>
            </a:rPr>
            <a:t>　</a:t>
          </a:r>
          <a:r>
            <a:rPr lang="ja-JP" altLang="ja-JP" sz="1400" b="0" i="0" baseline="0">
              <a:effectLst/>
              <a:latin typeface="UD デジタル 教科書体 N-R" panose="02020400000000000000" pitchFamily="17" charset="-128"/>
              <a:ea typeface="UD デジタル 教科書体 N-R" panose="02020400000000000000" pitchFamily="17" charset="-128"/>
              <a:cs typeface="+mn-cs"/>
            </a:rPr>
            <a:t>以下の点検項目について、○×で記載してください。</a:t>
          </a:r>
          <a:endParaRPr lang="ja-JP" altLang="ja-JP" sz="1800">
            <a:effectLst/>
            <a:latin typeface="UD デジタル 教科書体 N-R" panose="02020400000000000000" pitchFamily="17" charset="-128"/>
            <a:ea typeface="UD デジタル 教科書体 N-R" panose="02020400000000000000" pitchFamily="17" charset="-128"/>
          </a:endParaRPr>
        </a:p>
        <a:p>
          <a:pPr algn="ctr" rtl="0" eaLnBrk="1" fontAlgn="auto" latinLnBrk="0" hangingPunct="1"/>
          <a:r>
            <a:rPr lang="ja-JP" altLang="ja-JP" sz="1400" b="0" i="0" baseline="0">
              <a:effectLst/>
              <a:latin typeface="UD デジタル 教科書体 N-R" panose="02020400000000000000" pitchFamily="17" charset="-128"/>
              <a:ea typeface="UD デジタル 教科書体 N-R" panose="02020400000000000000" pitchFamily="17" charset="-128"/>
              <a:cs typeface="+mn-cs"/>
            </a:rPr>
            <a:t>　　また、該当がない場合については、－を記載してください。</a:t>
          </a:r>
          <a:endParaRPr lang="ja-JP" altLang="ja-JP" sz="1800">
            <a:effectLst/>
            <a:latin typeface="UD デジタル 教科書体 N-R" panose="02020400000000000000" pitchFamily="17" charset="-128"/>
            <a:ea typeface="UD デジタル 教科書体 N-R" panose="02020400000000000000" pitchFamily="17" charset="-128"/>
          </a:endParaRPr>
        </a:p>
        <a:p>
          <a:pPr algn="ctr" rtl="0" eaLnBrk="1" fontAlgn="auto" latinLnBrk="0" hangingPunct="1"/>
          <a:r>
            <a:rPr lang="ja-JP" altLang="ja-JP" sz="1400" b="0" i="0" baseline="0">
              <a:effectLst/>
              <a:latin typeface="UD デジタル 教科書体 N-R" panose="02020400000000000000" pitchFamily="17" charset="-128"/>
              <a:ea typeface="UD デジタル 教科書体 N-R" panose="02020400000000000000" pitchFamily="17" charset="-128"/>
              <a:cs typeface="+mn-cs"/>
            </a:rPr>
            <a:t>　　点検した結果×がついたところは基準等の違反となります。</a:t>
          </a:r>
          <a:endParaRPr lang="ja-JP" altLang="ja-JP" sz="1800">
            <a:effectLst/>
            <a:latin typeface="UD デジタル 教科書体 N-R" panose="02020400000000000000" pitchFamily="17" charset="-128"/>
            <a:ea typeface="UD デジタル 教科書体 N-R" panose="02020400000000000000" pitchFamily="17" charset="-128"/>
          </a:endParaRPr>
        </a:p>
        <a:p>
          <a:pPr algn="ctr" rtl="0" eaLnBrk="1" fontAlgn="auto" latinLnBrk="0" hangingPunct="1"/>
          <a:r>
            <a:rPr lang="ja-JP" altLang="ja-JP" sz="1400" b="0" i="0" baseline="0">
              <a:effectLst/>
              <a:latin typeface="UD デジタル 教科書体 N-R" panose="02020400000000000000" pitchFamily="17" charset="-128"/>
              <a:ea typeface="UD デジタル 教科書体 N-R" panose="02020400000000000000" pitchFamily="17" charset="-128"/>
              <a:cs typeface="+mn-cs"/>
            </a:rPr>
            <a:t>　　速やかに、改善を行ってください。</a:t>
          </a:r>
          <a:endParaRPr lang="ja-JP" altLang="ja-JP" sz="1800">
            <a:effectLst/>
            <a:latin typeface="UD デジタル 教科書体 N-R" panose="02020400000000000000" pitchFamily="17" charset="-128"/>
            <a:ea typeface="UD デジタル 教科書体 N-R" panose="02020400000000000000" pitchFamily="17" charset="-128"/>
          </a:endParaRPr>
        </a:p>
      </xdr:txBody>
    </xdr:sp>
    <xdr:clientData/>
  </xdr:twoCellAnchor>
  <xdr:twoCellAnchor>
    <xdr:from>
      <xdr:col>3</xdr:col>
      <xdr:colOff>28575</xdr:colOff>
      <xdr:row>508</xdr:row>
      <xdr:rowOff>171450</xdr:rowOff>
    </xdr:from>
    <xdr:to>
      <xdr:col>26</xdr:col>
      <xdr:colOff>142874</xdr:colOff>
      <xdr:row>509</xdr:row>
      <xdr:rowOff>219075</xdr:rowOff>
    </xdr:to>
    <xdr:sp macro="" textlink="">
      <xdr:nvSpPr>
        <xdr:cNvPr id="5" name="AutoShape 20"/>
        <xdr:cNvSpPr>
          <a:spLocks noChangeArrowheads="1"/>
        </xdr:cNvSpPr>
      </xdr:nvSpPr>
      <xdr:spPr bwMode="auto">
        <a:xfrm>
          <a:off x="838200" y="307952775"/>
          <a:ext cx="5591174" cy="304800"/>
        </a:xfrm>
        <a:prstGeom prst="foldedCorner">
          <a:avLst>
            <a:gd name="adj" fmla="val 12500"/>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UD デジタル 教科書体 N-R" panose="02020400000000000000" pitchFamily="17" charset="-128"/>
              <a:ea typeface="UD デジタル 教科書体 N-R" panose="02020400000000000000" pitchFamily="17" charset="-128"/>
            </a:rPr>
            <a:t>　加算の算定要件を満たしていない場合、加算の取り下げが必要なケースがあります</a:t>
          </a:r>
          <a:r>
            <a:rPr lang="ja-JP" altLang="en-US" sz="1050" b="0" i="0" u="none" strike="noStrike" baseline="0">
              <a:solidFill>
                <a:srgbClr val="000000"/>
              </a:solidFill>
              <a:latin typeface="HG丸ｺﾞｼｯｸM-PRO"/>
              <a:ea typeface="HG丸ｺﾞｼｯｸM-PRO"/>
            </a:rPr>
            <a:t>。</a:t>
          </a:r>
        </a:p>
      </xdr:txBody>
    </xdr:sp>
    <xdr:clientData/>
  </xdr:twoCellAnchor>
  <xdr:twoCellAnchor>
    <xdr:from>
      <xdr:col>0</xdr:col>
      <xdr:colOff>76200</xdr:colOff>
      <xdr:row>508</xdr:row>
      <xdr:rowOff>38100</xdr:rowOff>
    </xdr:from>
    <xdr:to>
      <xdr:col>3</xdr:col>
      <xdr:colOff>209550</xdr:colOff>
      <xdr:row>510</xdr:row>
      <xdr:rowOff>0</xdr:rowOff>
    </xdr:to>
    <xdr:sp macro="" textlink="">
      <xdr:nvSpPr>
        <xdr:cNvPr id="6" name="AutoShape 21"/>
        <xdr:cNvSpPr>
          <a:spLocks noChangeArrowheads="1"/>
        </xdr:cNvSpPr>
      </xdr:nvSpPr>
      <xdr:spPr bwMode="auto">
        <a:xfrm>
          <a:off x="76200" y="307819425"/>
          <a:ext cx="942975" cy="476250"/>
        </a:xfrm>
        <a:prstGeom prst="irregularSeal1">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注意</a:t>
          </a:r>
          <a:endParaRPr lang="ja-JP" altLang="en-US" sz="1100" b="0" i="0" u="none" strike="noStrike" baseline="0">
            <a:solidFill>
              <a:srgbClr val="000000"/>
            </a:solidFill>
            <a:latin typeface="Times New Roman"/>
            <a:cs typeface="Times New Roman"/>
          </a:endParaRPr>
        </a:p>
        <a:p>
          <a:pPr algn="l" rtl="0">
            <a:defRPr sz="1000"/>
          </a:pPr>
          <a:endParaRPr lang="ja-JP" altLang="en-US" sz="1100" b="0" i="0" u="none" strike="noStrike" baseline="0">
            <a:solidFill>
              <a:srgbClr val="000000"/>
            </a:solidFill>
            <a:latin typeface="Times New Roman"/>
            <a:cs typeface="Times New Roman"/>
          </a:endParaRPr>
        </a:p>
      </xdr:txBody>
    </xdr:sp>
    <xdr:clientData/>
  </xdr:twoCellAnchor>
  <xdr:oneCellAnchor>
    <xdr:from>
      <xdr:col>1</xdr:col>
      <xdr:colOff>57150</xdr:colOff>
      <xdr:row>535</xdr:row>
      <xdr:rowOff>123825</xdr:rowOff>
    </xdr:from>
    <xdr:ext cx="5438775" cy="723900"/>
    <xdr:sp macro="" textlink="">
      <xdr:nvSpPr>
        <xdr:cNvPr id="7" name="PubCross"/>
        <xdr:cNvSpPr>
          <a:spLocks noEditPoints="1" noChangeArrowheads="1"/>
        </xdr:cNvSpPr>
      </xdr:nvSpPr>
      <xdr:spPr bwMode="auto">
        <a:xfrm>
          <a:off x="295275" y="232324275"/>
          <a:ext cx="5438775" cy="723900"/>
        </a:xfrm>
        <a:custGeom>
          <a:avLst/>
          <a:gdLst>
            <a:gd name="G0" fmla="+- 0 0 0"/>
            <a:gd name="G1" fmla="+- 0 0 0"/>
            <a:gd name="G2" fmla="+- 21600 0 0"/>
            <a:gd name="G3" fmla="+- 5400 0 0"/>
            <a:gd name="G4" fmla="+- 21600 0 5400"/>
            <a:gd name="T0" fmla="*/ 10800 w 21600"/>
            <a:gd name="T1" fmla="*/ 0 h 21600"/>
            <a:gd name="T2" fmla="*/ 0 w 21600"/>
            <a:gd name="T3" fmla="*/ 10800 h 21600"/>
            <a:gd name="T4" fmla="*/ 10800 w 21600"/>
            <a:gd name="T5" fmla="*/ 21600 h 21600"/>
            <a:gd name="T6" fmla="*/ 21600 w 21600"/>
            <a:gd name="T7" fmla="*/ 10800 h 21600"/>
            <a:gd name="T8" fmla="*/ G1 w 21600"/>
            <a:gd name="T9" fmla="*/ G3 h 21600"/>
            <a:gd name="T10" fmla="*/ G2 w 21600"/>
            <a:gd name="T11" fmla="*/ G4 h 21600"/>
          </a:gdLst>
          <a:ahLst/>
          <a:cxnLst>
            <a:cxn ang="0">
              <a:pos x="T0" y="T1"/>
            </a:cxn>
            <a:cxn ang="0">
              <a:pos x="T2" y="T3"/>
            </a:cxn>
            <a:cxn ang="0">
              <a:pos x="T4" y="T5"/>
            </a:cxn>
            <a:cxn ang="0">
              <a:pos x="T6" y="T7"/>
            </a:cxn>
          </a:cxnLst>
          <a:rect l="T8" t="T9" r="T10" b="T11"/>
          <a:pathLst>
            <a:path w="21600" h="21600">
              <a:moveTo>
                <a:pt x="0" y="0"/>
              </a:moveTo>
              <a:lnTo>
                <a:pt x="0" y="5400"/>
              </a:lnTo>
              <a:lnTo>
                <a:pt x="0" y="5400"/>
              </a:lnTo>
              <a:lnTo>
                <a:pt x="0" y="16200"/>
              </a:lnTo>
              <a:lnTo>
                <a:pt x="0" y="16200"/>
              </a:lnTo>
              <a:lnTo>
                <a:pt x="0" y="21600"/>
              </a:lnTo>
              <a:lnTo>
                <a:pt x="21600" y="21600"/>
              </a:lnTo>
              <a:lnTo>
                <a:pt x="21600" y="16200"/>
              </a:lnTo>
              <a:lnTo>
                <a:pt x="21600" y="16200"/>
              </a:lnTo>
              <a:lnTo>
                <a:pt x="21600" y="5400"/>
              </a:lnTo>
              <a:lnTo>
                <a:pt x="21600" y="5400"/>
              </a:lnTo>
              <a:lnTo>
                <a:pt x="21600" y="0"/>
              </a:lnTo>
              <a:close/>
            </a:path>
          </a:pathLst>
        </a:custGeom>
        <a:solidFill>
          <a:srgbClr val="D8EBB3"/>
        </a:solidFill>
        <a:ln w="9525">
          <a:solidFill>
            <a:srgbClr val="000000"/>
          </a:solidFill>
          <a:miter lim="800000"/>
          <a:headEnd/>
          <a:tailEnd/>
        </a:ln>
        <a:effectLst>
          <a:outerShdw dist="107763" dir="2700000" algn="ctr" rotWithShape="0">
            <a:srgbClr val="808080"/>
          </a:outerShdw>
        </a:effectLst>
      </xdr:spPr>
      <xdr:txBody>
        <a:bodyPr vertOverflow="clip" wrap="square" lIns="90000" tIns="72000" rIns="90000" bIns="46800" anchor="ctr" upright="1"/>
        <a:lstStyle/>
        <a:p>
          <a:pPr algn="ctr" rtl="0">
            <a:defRPr sz="1000"/>
          </a:pPr>
          <a:r>
            <a:rPr lang="ja-JP" altLang="en-US" sz="1800" b="1" i="0" u="none" strike="noStrike" baseline="0">
              <a:solidFill>
                <a:srgbClr val="000000"/>
              </a:solidFill>
              <a:latin typeface="ＭＳ ゴシック"/>
              <a:ea typeface="ＭＳ ゴシック"/>
            </a:rPr>
            <a:t>以上で点検は終了です。お疲れ様でした。</a:t>
          </a:r>
        </a:p>
      </xdr:txBody>
    </xdr:sp>
    <xdr:clientData/>
  </xdr:oneCellAnchor>
  <xdr:twoCellAnchor>
    <xdr:from>
      <xdr:col>0</xdr:col>
      <xdr:colOff>38100</xdr:colOff>
      <xdr:row>527</xdr:row>
      <xdr:rowOff>47625</xdr:rowOff>
    </xdr:from>
    <xdr:to>
      <xdr:col>14</xdr:col>
      <xdr:colOff>152400</xdr:colOff>
      <xdr:row>528</xdr:row>
      <xdr:rowOff>228600</xdr:rowOff>
    </xdr:to>
    <xdr:sp macro="" textlink="">
      <xdr:nvSpPr>
        <xdr:cNvPr id="8" name="AutoShape 17"/>
        <xdr:cNvSpPr>
          <a:spLocks noChangeArrowheads="1"/>
        </xdr:cNvSpPr>
      </xdr:nvSpPr>
      <xdr:spPr bwMode="auto">
        <a:xfrm>
          <a:off x="38100" y="229981125"/>
          <a:ext cx="3448050" cy="276225"/>
        </a:xfrm>
        <a:prstGeom prst="bevel">
          <a:avLst>
            <a:gd name="adj" fmla="val 12500"/>
          </a:avLst>
        </a:prstGeom>
        <a:solidFill>
          <a:srgbClr val="C0C0C0">
            <a:alpha val="49019"/>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４．業務管理体制の整備について</a:t>
          </a:r>
          <a:endParaRPr lang="ja-JP" altLang="en-US" sz="1600" b="0" i="0" u="none" strike="noStrike" baseline="0">
            <a:solidFill>
              <a:srgbClr val="000000"/>
            </a:solidFill>
            <a:latin typeface="ＭＳ Ｐゴシック"/>
            <a:ea typeface="ＭＳ Ｐゴシック"/>
          </a:endParaRPr>
        </a:p>
        <a:p>
          <a:pPr algn="l" rtl="0">
            <a:defRPr sz="1000"/>
          </a:pPr>
          <a:endParaRPr lang="ja-JP" altLang="en-US" sz="1600" b="0" i="0" u="none" strike="noStrike" baseline="0">
            <a:solidFill>
              <a:srgbClr val="000000"/>
            </a:solidFill>
            <a:latin typeface="ＭＳ Ｐゴシック"/>
            <a:ea typeface="ＭＳ Ｐゴシック"/>
          </a:endParaRPr>
        </a:p>
      </xdr:txBody>
    </xdr:sp>
    <xdr:clientData/>
  </xdr:twoCellAnchor>
  <xdr:twoCellAnchor>
    <xdr:from>
      <xdr:col>0</xdr:col>
      <xdr:colOff>47625</xdr:colOff>
      <xdr:row>531</xdr:row>
      <xdr:rowOff>38100</xdr:rowOff>
    </xdr:from>
    <xdr:to>
      <xdr:col>15</xdr:col>
      <xdr:colOff>228600</xdr:colOff>
      <xdr:row>532</xdr:row>
      <xdr:rowOff>209550</xdr:rowOff>
    </xdr:to>
    <xdr:sp macro="" textlink="">
      <xdr:nvSpPr>
        <xdr:cNvPr id="9" name="AutoShape 17"/>
        <xdr:cNvSpPr>
          <a:spLocks noChangeArrowheads="1"/>
        </xdr:cNvSpPr>
      </xdr:nvSpPr>
      <xdr:spPr bwMode="auto">
        <a:xfrm>
          <a:off x="47625" y="231428925"/>
          <a:ext cx="3752850" cy="285750"/>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５．高齢者虐待防止の措置について</a:t>
          </a:r>
          <a:endParaRPr lang="ja-JP" altLang="en-US" sz="1600" b="0" i="0" u="none" strike="noStrike" baseline="0">
            <a:solidFill>
              <a:srgbClr val="000000"/>
            </a:solidFill>
            <a:latin typeface="Times New Roman"/>
            <a:cs typeface="Times New Roman"/>
          </a:endParaRPr>
        </a:p>
        <a:p>
          <a:pPr algn="l" rtl="0">
            <a:defRPr sz="1000"/>
          </a:pPr>
          <a:endParaRPr lang="ja-JP" altLang="en-US" sz="1600" b="0" i="0" u="none" strike="noStrike" baseline="0">
            <a:solidFill>
              <a:srgbClr val="000000"/>
            </a:solidFill>
            <a:latin typeface="Times New Roman"/>
            <a:cs typeface="Times New Roman"/>
          </a:endParaRPr>
        </a:p>
      </xdr:txBody>
    </xdr:sp>
    <xdr:clientData/>
  </xdr:twoCellAnchor>
  <xdr:twoCellAnchor>
    <xdr:from>
      <xdr:col>0</xdr:col>
      <xdr:colOff>38100</xdr:colOff>
      <xdr:row>37</xdr:row>
      <xdr:rowOff>104775</xdr:rowOff>
    </xdr:from>
    <xdr:to>
      <xdr:col>10</xdr:col>
      <xdr:colOff>133350</xdr:colOff>
      <xdr:row>38</xdr:row>
      <xdr:rowOff>238125</xdr:rowOff>
    </xdr:to>
    <xdr:sp macro="" textlink="">
      <xdr:nvSpPr>
        <xdr:cNvPr id="10" name="AutoShape 12"/>
        <xdr:cNvSpPr>
          <a:spLocks noChangeArrowheads="1"/>
        </xdr:cNvSpPr>
      </xdr:nvSpPr>
      <xdr:spPr bwMode="auto">
        <a:xfrm>
          <a:off x="38100" y="6096000"/>
          <a:ext cx="2476500" cy="219075"/>
        </a:xfrm>
        <a:prstGeom prst="bevel">
          <a:avLst>
            <a:gd name="adj" fmla="val 12500"/>
          </a:avLst>
        </a:prstGeom>
        <a:solidFill>
          <a:srgbClr val="C0C0C0">
            <a:alpha val="49001"/>
          </a:srgbClr>
        </a:solidFill>
        <a:ln w="9525">
          <a:solidFill>
            <a:srgbClr val="000000"/>
          </a:solidFill>
          <a:miter lim="800000"/>
          <a:headEnd/>
          <a:tailEnd/>
        </a:ln>
      </xdr:spPr>
      <xdr:txBody>
        <a:bodyPr vertOverflow="clip" wrap="square" lIns="75600" tIns="36000" rIns="75600" bIns="0" anchor="t" upright="1"/>
        <a:lstStyle/>
        <a:p>
          <a:pPr algn="l" rtl="0">
            <a:defRPr sz="1000"/>
          </a:pPr>
          <a:r>
            <a:rPr lang="ja-JP" altLang="en-US" sz="1400" b="1" i="0" u="none" strike="noStrike" baseline="0">
              <a:solidFill>
                <a:srgbClr val="000000"/>
              </a:solidFill>
              <a:latin typeface="ＭＳ ゴシック"/>
              <a:ea typeface="ＭＳ ゴシック"/>
            </a:rPr>
            <a:t>１．人員基準について</a:t>
          </a:r>
          <a:endParaRPr lang="ja-JP" altLang="en-US" sz="1600" b="0" i="0" u="none" strike="noStrike" baseline="0">
            <a:solidFill>
              <a:srgbClr val="000000"/>
            </a:solidFill>
            <a:latin typeface="Times New Roman"/>
            <a:ea typeface="ＭＳ ゴシック"/>
            <a:cs typeface="Times New Roman"/>
          </a:endParaRPr>
        </a:p>
        <a:p>
          <a:pPr algn="l" rtl="0">
            <a:defRPr sz="1000"/>
          </a:pPr>
          <a:endParaRPr lang="ja-JP" altLang="en-US"/>
        </a:p>
      </xdr:txBody>
    </xdr:sp>
    <xdr:clientData/>
  </xdr:twoCellAnchor>
  <xdr:twoCellAnchor>
    <xdr:from>
      <xdr:col>16</xdr:col>
      <xdr:colOff>57150</xdr:colOff>
      <xdr:row>37</xdr:row>
      <xdr:rowOff>28575</xdr:rowOff>
    </xdr:from>
    <xdr:to>
      <xdr:col>23</xdr:col>
      <xdr:colOff>95250</xdr:colOff>
      <xdr:row>39</xdr:row>
      <xdr:rowOff>104775</xdr:rowOff>
    </xdr:to>
    <xdr:sp macro="" textlink="">
      <xdr:nvSpPr>
        <xdr:cNvPr id="12" name="AutoShape 19"/>
        <xdr:cNvSpPr>
          <a:spLocks noChangeArrowheads="1"/>
        </xdr:cNvSpPr>
      </xdr:nvSpPr>
      <xdr:spPr bwMode="auto">
        <a:xfrm>
          <a:off x="3962400" y="9544050"/>
          <a:ext cx="1704975" cy="590550"/>
        </a:xfrm>
        <a:prstGeom prst="wedgeEllipseCallout">
          <a:avLst>
            <a:gd name="adj1" fmla="val 57018"/>
            <a:gd name="adj2" fmla="val 70704"/>
          </a:avLst>
        </a:prstGeom>
        <a:solidFill>
          <a:srgbClr val="FFFFFF"/>
        </a:solidFill>
        <a:ln w="9525">
          <a:solidFill>
            <a:srgbClr val="000000"/>
          </a:solidFill>
          <a:miter lim="800000"/>
          <a:headEnd/>
          <a:tailEnd/>
        </a:ln>
      </xdr:spPr>
      <xdr:txBody>
        <a:bodyPr vertOverflow="clip" wrap="square" lIns="27432" tIns="18288" rIns="0" bIns="0" anchor="ctr" upright="1"/>
        <a:lstStyle/>
        <a:p>
          <a:pPr algn="ctr" rtl="0">
            <a:lnSpc>
              <a:spcPts val="1200"/>
            </a:lnSpc>
            <a:defRPr sz="1000"/>
          </a:pPr>
          <a:r>
            <a:rPr lang="ja-JP" altLang="en-US"/>
            <a:t>プルダウンで選択</a:t>
          </a:r>
          <a:endParaRPr lang="en-US" altLang="ja-JP"/>
        </a:p>
        <a:p>
          <a:pPr algn="ctr" rtl="0">
            <a:lnSpc>
              <a:spcPts val="1200"/>
            </a:lnSpc>
            <a:defRPr sz="1000"/>
          </a:pPr>
          <a:r>
            <a:rPr lang="ja-JP" altLang="en-US"/>
            <a:t>してください。</a:t>
          </a:r>
        </a:p>
      </xdr:txBody>
    </xdr:sp>
    <xdr:clientData/>
  </xdr:twoCellAnchor>
  <xdr:twoCellAnchor editAs="oneCell">
    <xdr:from>
      <xdr:col>2</xdr:col>
      <xdr:colOff>114300</xdr:colOff>
      <xdr:row>153</xdr:row>
      <xdr:rowOff>285750</xdr:rowOff>
    </xdr:from>
    <xdr:to>
      <xdr:col>23</xdr:col>
      <xdr:colOff>76200</xdr:colOff>
      <xdr:row>153</xdr:row>
      <xdr:rowOff>3648075</xdr:rowOff>
    </xdr:to>
    <xdr:pic>
      <xdr:nvPicPr>
        <xdr:cNvPr id="15" name="図 1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98" t="1180" r="957" b="1474"/>
        <a:stretch/>
      </xdr:blipFill>
      <xdr:spPr bwMode="auto">
        <a:xfrm>
          <a:off x="685800" y="67665600"/>
          <a:ext cx="4962525" cy="3362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xdr:colOff>
      <xdr:row>155</xdr:row>
      <xdr:rowOff>219075</xdr:rowOff>
    </xdr:from>
    <xdr:to>
      <xdr:col>23</xdr:col>
      <xdr:colOff>219075</xdr:colOff>
      <xdr:row>155</xdr:row>
      <xdr:rowOff>3152775</xdr:rowOff>
    </xdr:to>
    <xdr:pic>
      <xdr:nvPicPr>
        <xdr:cNvPr id="17" name="図 1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82" t="-1" r="907" b="645"/>
        <a:stretch/>
      </xdr:blipFill>
      <xdr:spPr bwMode="auto">
        <a:xfrm>
          <a:off x="638175" y="71628000"/>
          <a:ext cx="5153025" cy="293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38100</xdr:colOff>
      <xdr:row>168</xdr:row>
      <xdr:rowOff>266700</xdr:rowOff>
    </xdr:from>
    <xdr:to>
      <xdr:col>23</xdr:col>
      <xdr:colOff>123825</xdr:colOff>
      <xdr:row>168</xdr:row>
      <xdr:rowOff>3067050</xdr:rowOff>
    </xdr:to>
    <xdr:pic>
      <xdr:nvPicPr>
        <xdr:cNvPr id="18" name="図 17"/>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545" t="1" r="363" b="1342"/>
        <a:stretch/>
      </xdr:blipFill>
      <xdr:spPr bwMode="auto">
        <a:xfrm>
          <a:off x="609600" y="82048350"/>
          <a:ext cx="5086350" cy="280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xdr:colOff>
      <xdr:row>175</xdr:row>
      <xdr:rowOff>200025</xdr:rowOff>
    </xdr:from>
    <xdr:to>
      <xdr:col>22</xdr:col>
      <xdr:colOff>9525</xdr:colOff>
      <xdr:row>175</xdr:row>
      <xdr:rowOff>2476500</xdr:rowOff>
    </xdr:to>
    <xdr:pic>
      <xdr:nvPicPr>
        <xdr:cNvPr id="19" name="図 18"/>
        <xdr:cNvPicPr>
          <a:picLocks noChangeAspect="1" noChangeArrowheads="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598" b="2049"/>
        <a:stretch/>
      </xdr:blipFill>
      <xdr:spPr bwMode="auto">
        <a:xfrm>
          <a:off x="600075" y="88925400"/>
          <a:ext cx="4743450" cy="2276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95250</xdr:colOff>
      <xdr:row>224</xdr:row>
      <xdr:rowOff>485775</xdr:rowOff>
    </xdr:from>
    <xdr:to>
      <xdr:col>23</xdr:col>
      <xdr:colOff>104775</xdr:colOff>
      <xdr:row>224</xdr:row>
      <xdr:rowOff>4095750</xdr:rowOff>
    </xdr:to>
    <xdr:pic>
      <xdr:nvPicPr>
        <xdr:cNvPr id="20" name="図 19"/>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66750" y="120434100"/>
          <a:ext cx="5010150" cy="3609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85727</xdr:colOff>
      <xdr:row>234</xdr:row>
      <xdr:rowOff>2114550</xdr:rowOff>
    </xdr:from>
    <xdr:to>
      <xdr:col>23</xdr:col>
      <xdr:colOff>76200</xdr:colOff>
      <xdr:row>234</xdr:row>
      <xdr:rowOff>5095875</xdr:rowOff>
    </xdr:to>
    <xdr:pic>
      <xdr:nvPicPr>
        <xdr:cNvPr id="21" name="図 20"/>
        <xdr:cNvPicPr>
          <a:picLocks noChangeAspect="1" noChangeArrowheads="1"/>
        </xdr:cNvPicPr>
      </xdr:nvPicPr>
      <xdr:blipFill rotWithShape="1">
        <a:blip xmlns:r="http://schemas.openxmlformats.org/officeDocument/2006/relationships" r:embed="rId6">
          <a:extLst>
            <a:ext uri="{28A0092B-C50C-407E-A947-70E740481C1C}">
              <a14:useLocalDpi xmlns:a14="http://schemas.microsoft.com/office/drawing/2010/main" val="0"/>
            </a:ext>
          </a:extLst>
        </a:blip>
        <a:srcRect l="362" r="545" b="3693"/>
        <a:stretch/>
      </xdr:blipFill>
      <xdr:spPr bwMode="auto">
        <a:xfrm>
          <a:off x="657227" y="133597650"/>
          <a:ext cx="4991098" cy="2981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28575</xdr:colOff>
      <xdr:row>485</xdr:row>
      <xdr:rowOff>400050</xdr:rowOff>
    </xdr:from>
    <xdr:to>
      <xdr:col>23</xdr:col>
      <xdr:colOff>190500</xdr:colOff>
      <xdr:row>485</xdr:row>
      <xdr:rowOff>4314825</xdr:rowOff>
    </xdr:to>
    <xdr:pic>
      <xdr:nvPicPr>
        <xdr:cNvPr id="22" name="図 21"/>
        <xdr:cNvPicPr>
          <a:picLocks noChangeAspect="1" noChangeArrowheads="1"/>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1270" r="363" b="964"/>
        <a:stretch/>
      </xdr:blipFill>
      <xdr:spPr bwMode="auto">
        <a:xfrm>
          <a:off x="600075" y="293751000"/>
          <a:ext cx="5162550" cy="3914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47625</xdr:colOff>
      <xdr:row>489</xdr:row>
      <xdr:rowOff>390525</xdr:rowOff>
    </xdr:from>
    <xdr:to>
      <xdr:col>23</xdr:col>
      <xdr:colOff>161925</xdr:colOff>
      <xdr:row>489</xdr:row>
      <xdr:rowOff>2943225</xdr:rowOff>
    </xdr:to>
    <xdr:pic>
      <xdr:nvPicPr>
        <xdr:cNvPr id="23" name="図 22"/>
        <xdr:cNvPicPr>
          <a:picLocks noChangeAspect="1" noChangeArrowheads="1"/>
        </xdr:cNvPicPr>
      </xdr:nvPicPr>
      <xdr:blipFill rotWithShape="1">
        <a:blip xmlns:r="http://schemas.openxmlformats.org/officeDocument/2006/relationships" r:embed="rId8">
          <a:extLst>
            <a:ext uri="{28A0092B-C50C-407E-A947-70E740481C1C}">
              <a14:useLocalDpi xmlns:a14="http://schemas.microsoft.com/office/drawing/2010/main" val="0"/>
            </a:ext>
          </a:extLst>
        </a:blip>
        <a:srcRect l="1633" r="908" b="1832"/>
        <a:stretch/>
      </xdr:blipFill>
      <xdr:spPr bwMode="auto">
        <a:xfrm>
          <a:off x="619125" y="299685075"/>
          <a:ext cx="5114925" cy="255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66675</xdr:colOff>
      <xdr:row>493</xdr:row>
      <xdr:rowOff>419100</xdr:rowOff>
    </xdr:from>
    <xdr:to>
      <xdr:col>23</xdr:col>
      <xdr:colOff>200025</xdr:colOff>
      <xdr:row>493</xdr:row>
      <xdr:rowOff>2857500</xdr:rowOff>
    </xdr:to>
    <xdr:pic>
      <xdr:nvPicPr>
        <xdr:cNvPr id="24" name="図 23"/>
        <xdr:cNvPicPr>
          <a:picLocks noChangeAspect="1" noChangeArrowheads="1"/>
        </xdr:cNvPicPr>
      </xdr:nvPicPr>
      <xdr:blipFill rotWithShape="1">
        <a:blip xmlns:r="http://schemas.openxmlformats.org/officeDocument/2006/relationships" r:embed="rId9">
          <a:extLst>
            <a:ext uri="{28A0092B-C50C-407E-A947-70E740481C1C}">
              <a14:useLocalDpi xmlns:a14="http://schemas.microsoft.com/office/drawing/2010/main" val="0"/>
            </a:ext>
          </a:extLst>
        </a:blip>
        <a:srcRect l="1633" r="545" b="1158"/>
        <a:stretch/>
      </xdr:blipFill>
      <xdr:spPr bwMode="auto">
        <a:xfrm>
          <a:off x="638175" y="304428525"/>
          <a:ext cx="5133975" cy="243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0</xdr:rowOff>
    </xdr:from>
    <xdr:to>
      <xdr:col>0</xdr:col>
      <xdr:colOff>9525</xdr:colOff>
      <xdr:row>11</xdr:row>
      <xdr:rowOff>0</xdr:rowOff>
    </xdr:to>
    <xdr:sp macro="" textlink="">
      <xdr:nvSpPr>
        <xdr:cNvPr id="2" name="Text Box 1"/>
        <xdr:cNvSpPr txBox="1">
          <a:spLocks noChangeArrowheads="1"/>
        </xdr:cNvSpPr>
      </xdr:nvSpPr>
      <xdr:spPr bwMode="auto">
        <a:xfrm>
          <a:off x="0" y="1781175"/>
          <a:ext cx="9525"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oneCellAnchor>
    <xdr:from>
      <xdr:col>0</xdr:col>
      <xdr:colOff>28575</xdr:colOff>
      <xdr:row>1</xdr:row>
      <xdr:rowOff>28575</xdr:rowOff>
    </xdr:from>
    <xdr:ext cx="2378575" cy="335182"/>
    <xdr:sp macro="" textlink="">
      <xdr:nvSpPr>
        <xdr:cNvPr id="3" name="Rectangle 2"/>
        <xdr:cNvSpPr>
          <a:spLocks noChangeArrowheads="1"/>
        </xdr:cNvSpPr>
      </xdr:nvSpPr>
      <xdr:spPr bwMode="auto">
        <a:xfrm>
          <a:off x="28575" y="200025"/>
          <a:ext cx="2378575" cy="335182"/>
        </a:xfrm>
        <a:prstGeom prst="rect">
          <a:avLst/>
        </a:prstGeom>
        <a:solidFill>
          <a:srgbClr val="FFFFFF"/>
        </a:solidFill>
        <a:ln w="9525">
          <a:solidFill>
            <a:srgbClr val="000000"/>
          </a:solidFill>
          <a:miter lim="800000"/>
          <a:headEnd/>
          <a:tailEnd/>
        </a:ln>
      </xdr:spPr>
      <xdr:txBody>
        <a:bodyPr wrap="none" lIns="90000" tIns="54000" rIns="90000" bIns="46800" anchor="t" upright="1">
          <a:spAutoFit/>
        </a:bodyPr>
        <a:lstStyle/>
        <a:p>
          <a:pPr algn="l" rtl="0">
            <a:defRPr sz="1000"/>
          </a:pPr>
          <a:r>
            <a:rPr lang="ja-JP" altLang="en-US" sz="1400" b="1" i="0" u="none" strike="noStrike" baseline="0">
              <a:solidFill>
                <a:srgbClr val="000000"/>
              </a:solidFill>
              <a:latin typeface="ＭＳ Ｐゴシック"/>
              <a:ea typeface="ＭＳ Ｐゴシック"/>
            </a:rPr>
            <a:t>入所者数・利用者数一覧表</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pageSetUpPr fitToPage="1"/>
  </sheetPr>
  <dimension ref="A1:AZ656"/>
  <sheetViews>
    <sheetView showGridLines="0" tabSelected="1" view="pageBreakPreview" zoomScaleNormal="100" zoomScaleSheetLayoutView="100" workbookViewId="0">
      <selection sqref="A1:AA2"/>
    </sheetView>
  </sheetViews>
  <sheetFormatPr defaultColWidth="3.125" defaultRowHeight="20.25" customHeight="1"/>
  <cols>
    <col min="1" max="1" width="3.125" style="224" customWidth="1"/>
    <col min="2" max="2" width="4.375" style="224" customWidth="1"/>
    <col min="3" max="18" width="3.125" style="224" customWidth="1"/>
    <col min="19" max="27" width="3.125" style="223" customWidth="1"/>
    <col min="28" max="16384" width="3.125" style="223"/>
  </cols>
  <sheetData>
    <row r="1" spans="1:27" ht="20.25" customHeight="1">
      <c r="A1" s="441" t="s">
        <v>917</v>
      </c>
      <c r="B1" s="441"/>
      <c r="C1" s="441"/>
      <c r="D1" s="441"/>
      <c r="E1" s="441"/>
      <c r="F1" s="441"/>
      <c r="G1" s="441"/>
      <c r="H1" s="441"/>
      <c r="I1" s="441"/>
      <c r="J1" s="441"/>
      <c r="K1" s="441"/>
      <c r="L1" s="441"/>
      <c r="M1" s="441"/>
      <c r="N1" s="441"/>
      <c r="O1" s="441"/>
      <c r="P1" s="441"/>
      <c r="Q1" s="441"/>
      <c r="R1" s="441"/>
      <c r="S1" s="441"/>
      <c r="T1" s="441"/>
      <c r="U1" s="441"/>
      <c r="V1" s="441"/>
      <c r="W1" s="441"/>
      <c r="X1" s="441"/>
      <c r="Y1" s="441"/>
      <c r="Z1" s="441"/>
      <c r="AA1" s="441"/>
    </row>
    <row r="2" spans="1:27" ht="20.25" customHeight="1">
      <c r="A2" s="441"/>
      <c r="B2" s="441"/>
      <c r="C2" s="441"/>
      <c r="D2" s="441"/>
      <c r="E2" s="441"/>
      <c r="F2" s="441"/>
      <c r="G2" s="441"/>
      <c r="H2" s="441"/>
      <c r="I2" s="441"/>
      <c r="J2" s="441"/>
      <c r="K2" s="441"/>
      <c r="L2" s="441"/>
      <c r="M2" s="441"/>
      <c r="N2" s="441"/>
      <c r="O2" s="441"/>
      <c r="P2" s="441"/>
      <c r="Q2" s="441"/>
      <c r="R2" s="441"/>
      <c r="S2" s="441"/>
      <c r="T2" s="441"/>
      <c r="U2" s="441"/>
      <c r="V2" s="441"/>
      <c r="W2" s="441"/>
      <c r="X2" s="441"/>
      <c r="Y2" s="441"/>
      <c r="Z2" s="441"/>
      <c r="AA2" s="441"/>
    </row>
    <row r="3" spans="1:27" ht="20.25" customHeight="1">
      <c r="A3" s="455" t="s">
        <v>815</v>
      </c>
      <c r="B3" s="455"/>
      <c r="C3" s="455"/>
      <c r="D3" s="455"/>
      <c r="E3" s="455"/>
      <c r="F3" s="455"/>
      <c r="G3" s="455"/>
      <c r="H3" s="455"/>
      <c r="I3" s="455"/>
      <c r="J3" s="455"/>
      <c r="K3" s="455"/>
      <c r="L3" s="455"/>
      <c r="M3" s="455"/>
      <c r="N3" s="455"/>
      <c r="O3" s="455"/>
      <c r="P3" s="455"/>
      <c r="Q3" s="455"/>
      <c r="R3" s="455"/>
      <c r="S3" s="455"/>
      <c r="T3" s="455"/>
      <c r="U3" s="455"/>
      <c r="V3" s="455"/>
      <c r="W3" s="455"/>
      <c r="X3" s="455"/>
      <c r="Y3" s="455"/>
      <c r="Z3" s="455"/>
      <c r="AA3" s="455"/>
    </row>
    <row r="4" spans="1:27" ht="20.25" customHeight="1">
      <c r="S4" s="224"/>
      <c r="T4" s="224"/>
    </row>
    <row r="5" spans="1:27" ht="20.25" customHeight="1">
      <c r="A5" s="456" t="s">
        <v>814</v>
      </c>
      <c r="B5" s="457"/>
      <c r="C5" s="457"/>
      <c r="D5" s="457"/>
      <c r="E5" s="457"/>
      <c r="F5" s="457"/>
      <c r="G5" s="457"/>
      <c r="H5" s="225"/>
      <c r="I5" s="225"/>
      <c r="J5" s="226"/>
      <c r="K5" s="227" t="s">
        <v>813</v>
      </c>
      <c r="L5" s="225"/>
      <c r="M5" s="225"/>
      <c r="N5" s="225"/>
      <c r="O5" s="225"/>
      <c r="P5" s="225"/>
      <c r="Q5" s="225"/>
      <c r="R5" s="225"/>
      <c r="S5" s="225"/>
      <c r="T5" s="225"/>
      <c r="U5" s="228"/>
      <c r="V5" s="228"/>
      <c r="W5" s="228"/>
      <c r="X5" s="228"/>
      <c r="Y5" s="228"/>
      <c r="Z5" s="228"/>
      <c r="AA5" s="229"/>
    </row>
    <row r="6" spans="1:27" ht="20.25" customHeight="1">
      <c r="A6" s="458" t="s">
        <v>812</v>
      </c>
      <c r="B6" s="459"/>
      <c r="C6" s="459"/>
      <c r="D6" s="459"/>
      <c r="E6" s="459"/>
      <c r="F6" s="459"/>
      <c r="G6" s="459"/>
      <c r="H6" s="459"/>
      <c r="I6" s="459"/>
      <c r="J6" s="460"/>
      <c r="K6" s="464"/>
      <c r="L6" s="465"/>
      <c r="M6" s="465"/>
      <c r="N6" s="465"/>
      <c r="O6" s="465"/>
      <c r="P6" s="465"/>
      <c r="Q6" s="465"/>
      <c r="R6" s="465"/>
      <c r="S6" s="465"/>
      <c r="T6" s="465"/>
      <c r="U6" s="465"/>
      <c r="V6" s="465"/>
      <c r="W6" s="465"/>
      <c r="X6" s="465"/>
      <c r="Y6" s="465"/>
      <c r="Z6" s="465"/>
      <c r="AA6" s="466"/>
    </row>
    <row r="7" spans="1:27" ht="20.25" customHeight="1">
      <c r="A7" s="461"/>
      <c r="B7" s="462"/>
      <c r="C7" s="462"/>
      <c r="D7" s="462"/>
      <c r="E7" s="462"/>
      <c r="F7" s="462"/>
      <c r="G7" s="462"/>
      <c r="H7" s="462"/>
      <c r="I7" s="462"/>
      <c r="J7" s="463"/>
      <c r="K7" s="467"/>
      <c r="L7" s="468"/>
      <c r="M7" s="468"/>
      <c r="N7" s="468"/>
      <c r="O7" s="468"/>
      <c r="P7" s="468"/>
      <c r="Q7" s="468"/>
      <c r="R7" s="468"/>
      <c r="S7" s="468"/>
      <c r="T7" s="468"/>
      <c r="U7" s="468"/>
      <c r="V7" s="468"/>
      <c r="W7" s="468"/>
      <c r="X7" s="468"/>
      <c r="Y7" s="468"/>
      <c r="Z7" s="468"/>
      <c r="AA7" s="469"/>
    </row>
    <row r="8" spans="1:27" ht="20.25" customHeight="1">
      <c r="A8" s="224" t="s">
        <v>811</v>
      </c>
      <c r="S8" s="224"/>
      <c r="T8" s="224"/>
    </row>
    <row r="9" spans="1:27" ht="20.25" customHeight="1">
      <c r="A9" s="442" t="s">
        <v>810</v>
      </c>
      <c r="B9" s="443"/>
      <c r="C9" s="443"/>
      <c r="D9" s="443"/>
      <c r="E9" s="443"/>
      <c r="F9" s="444"/>
      <c r="G9" s="448"/>
      <c r="H9" s="449"/>
      <c r="I9" s="449"/>
      <c r="J9" s="449"/>
      <c r="K9" s="449"/>
      <c r="L9" s="449"/>
      <c r="M9" s="449"/>
      <c r="N9" s="449"/>
      <c r="O9" s="449"/>
      <c r="P9" s="449"/>
      <c r="Q9" s="449"/>
      <c r="R9" s="449"/>
      <c r="S9" s="449"/>
      <c r="T9" s="449"/>
      <c r="U9" s="449"/>
      <c r="V9" s="449"/>
      <c r="W9" s="449"/>
      <c r="X9" s="449"/>
      <c r="Y9" s="449"/>
      <c r="Z9" s="449"/>
      <c r="AA9" s="450"/>
    </row>
    <row r="10" spans="1:27" ht="20.25" customHeight="1">
      <c r="A10" s="445"/>
      <c r="B10" s="446"/>
      <c r="C10" s="446"/>
      <c r="D10" s="446"/>
      <c r="E10" s="446"/>
      <c r="F10" s="447"/>
      <c r="G10" s="451"/>
      <c r="H10" s="452"/>
      <c r="I10" s="452"/>
      <c r="J10" s="452"/>
      <c r="K10" s="452"/>
      <c r="L10" s="452"/>
      <c r="M10" s="452"/>
      <c r="N10" s="452"/>
      <c r="O10" s="452"/>
      <c r="P10" s="452"/>
      <c r="Q10" s="452"/>
      <c r="R10" s="452"/>
      <c r="S10" s="452"/>
      <c r="T10" s="452"/>
      <c r="U10" s="452"/>
      <c r="V10" s="452"/>
      <c r="W10" s="452"/>
      <c r="X10" s="452"/>
      <c r="Y10" s="452"/>
      <c r="Z10" s="452"/>
      <c r="AA10" s="453"/>
    </row>
    <row r="11" spans="1:27" ht="20.25" customHeight="1">
      <c r="A11" s="482" t="s">
        <v>809</v>
      </c>
      <c r="B11" s="483"/>
      <c r="C11" s="483"/>
      <c r="D11" s="483"/>
      <c r="E11" s="483"/>
      <c r="F11" s="484"/>
      <c r="G11" s="488"/>
      <c r="H11" s="489"/>
      <c r="I11" s="489"/>
      <c r="J11" s="489"/>
      <c r="K11" s="489"/>
      <c r="L11" s="489"/>
      <c r="M11" s="489"/>
      <c r="N11" s="489"/>
      <c r="O11" s="489"/>
      <c r="P11" s="489"/>
      <c r="Q11" s="489"/>
      <c r="R11" s="489"/>
      <c r="S11" s="489"/>
      <c r="T11" s="489"/>
      <c r="U11" s="489"/>
      <c r="V11" s="489"/>
      <c r="W11" s="489"/>
      <c r="X11" s="489"/>
      <c r="Y11" s="489"/>
      <c r="Z11" s="489"/>
      <c r="AA11" s="490"/>
    </row>
    <row r="12" spans="1:27" ht="20.25" customHeight="1">
      <c r="A12" s="485"/>
      <c r="B12" s="486"/>
      <c r="C12" s="486"/>
      <c r="D12" s="486"/>
      <c r="E12" s="486"/>
      <c r="F12" s="487"/>
      <c r="G12" s="491"/>
      <c r="H12" s="462"/>
      <c r="I12" s="462"/>
      <c r="J12" s="462"/>
      <c r="K12" s="462"/>
      <c r="L12" s="462"/>
      <c r="M12" s="462"/>
      <c r="N12" s="462"/>
      <c r="O12" s="462"/>
      <c r="P12" s="462"/>
      <c r="Q12" s="462"/>
      <c r="R12" s="462"/>
      <c r="S12" s="462"/>
      <c r="T12" s="462"/>
      <c r="U12" s="462"/>
      <c r="V12" s="462"/>
      <c r="W12" s="462"/>
      <c r="X12" s="462"/>
      <c r="Y12" s="462"/>
      <c r="Z12" s="462"/>
      <c r="AA12" s="492"/>
    </row>
    <row r="13" spans="1:27" ht="20.25" customHeight="1">
      <c r="A13" s="230"/>
      <c r="B13" s="230"/>
      <c r="C13" s="231"/>
      <c r="D13" s="231"/>
      <c r="E13" s="231"/>
      <c r="F13" s="231"/>
      <c r="G13" s="231"/>
      <c r="H13" s="232"/>
      <c r="I13" s="232"/>
      <c r="J13" s="232"/>
      <c r="K13" s="232"/>
      <c r="L13" s="232"/>
      <c r="M13" s="232"/>
      <c r="N13" s="232"/>
      <c r="O13" s="232"/>
      <c r="P13" s="232"/>
      <c r="Q13" s="232"/>
      <c r="R13" s="232"/>
      <c r="S13" s="232"/>
      <c r="T13" s="232"/>
      <c r="U13" s="232"/>
      <c r="V13" s="232"/>
      <c r="W13" s="232"/>
      <c r="X13" s="233"/>
      <c r="Y13" s="233"/>
      <c r="Z13" s="233"/>
      <c r="AA13" s="233"/>
    </row>
    <row r="14" spans="1:27" ht="20.25" customHeight="1">
      <c r="A14" s="493" t="s">
        <v>808</v>
      </c>
      <c r="B14" s="494"/>
      <c r="C14" s="442" t="s">
        <v>807</v>
      </c>
      <c r="D14" s="449"/>
      <c r="E14" s="449"/>
      <c r="F14" s="449"/>
      <c r="G14" s="450"/>
      <c r="H14" s="524">
        <v>1</v>
      </c>
      <c r="I14" s="497"/>
      <c r="J14" s="497">
        <v>4</v>
      </c>
      <c r="K14" s="497"/>
      <c r="L14" s="497"/>
      <c r="M14" s="497"/>
      <c r="N14" s="497"/>
      <c r="O14" s="497"/>
      <c r="P14" s="497"/>
      <c r="Q14" s="497"/>
      <c r="R14" s="497"/>
      <c r="S14" s="497"/>
      <c r="T14" s="497"/>
      <c r="U14" s="497"/>
      <c r="V14" s="497"/>
      <c r="W14" s="497"/>
      <c r="X14" s="497"/>
      <c r="Y14" s="497"/>
      <c r="Z14" s="497"/>
      <c r="AA14" s="522"/>
    </row>
    <row r="15" spans="1:27" ht="20.25" customHeight="1">
      <c r="A15" s="495"/>
      <c r="B15" s="496"/>
      <c r="C15" s="461" t="s">
        <v>806</v>
      </c>
      <c r="D15" s="462"/>
      <c r="E15" s="462"/>
      <c r="F15" s="462"/>
      <c r="G15" s="492"/>
      <c r="H15" s="525"/>
      <c r="I15" s="498"/>
      <c r="J15" s="498"/>
      <c r="K15" s="498"/>
      <c r="L15" s="498"/>
      <c r="M15" s="498"/>
      <c r="N15" s="498"/>
      <c r="O15" s="498"/>
      <c r="P15" s="498"/>
      <c r="Q15" s="498"/>
      <c r="R15" s="498"/>
      <c r="S15" s="498"/>
      <c r="T15" s="498"/>
      <c r="U15" s="498"/>
      <c r="V15" s="498"/>
      <c r="W15" s="498"/>
      <c r="X15" s="498"/>
      <c r="Y15" s="498"/>
      <c r="Z15" s="498"/>
      <c r="AA15" s="523"/>
    </row>
    <row r="16" spans="1:27" ht="20.25" customHeight="1">
      <c r="A16" s="495"/>
      <c r="B16" s="496"/>
      <c r="C16" s="442" t="s">
        <v>805</v>
      </c>
      <c r="D16" s="449"/>
      <c r="E16" s="449"/>
      <c r="F16" s="449"/>
      <c r="G16" s="450"/>
      <c r="H16" s="456"/>
      <c r="I16" s="457"/>
      <c r="J16" s="457"/>
      <c r="K16" s="457"/>
      <c r="L16" s="457"/>
      <c r="M16" s="457"/>
      <c r="N16" s="457"/>
      <c r="O16" s="457"/>
      <c r="P16" s="457"/>
      <c r="Q16" s="457"/>
      <c r="R16" s="457"/>
      <c r="S16" s="457"/>
      <c r="T16" s="457"/>
      <c r="U16" s="457"/>
      <c r="V16" s="457"/>
      <c r="W16" s="457"/>
      <c r="X16" s="457"/>
      <c r="Y16" s="457"/>
      <c r="Z16" s="457"/>
      <c r="AA16" s="534"/>
    </row>
    <row r="17" spans="1:33" ht="20.25" customHeight="1">
      <c r="A17" s="495"/>
      <c r="B17" s="496"/>
      <c r="C17" s="482" t="s">
        <v>804</v>
      </c>
      <c r="D17" s="489"/>
      <c r="E17" s="489"/>
      <c r="F17" s="489"/>
      <c r="G17" s="490"/>
      <c r="H17" s="535"/>
      <c r="I17" s="536"/>
      <c r="J17" s="536"/>
      <c r="K17" s="536"/>
      <c r="L17" s="536"/>
      <c r="M17" s="536"/>
      <c r="N17" s="536"/>
      <c r="O17" s="536"/>
      <c r="P17" s="536"/>
      <c r="Q17" s="536"/>
      <c r="R17" s="536"/>
      <c r="S17" s="536"/>
      <c r="T17" s="536"/>
      <c r="U17" s="536"/>
      <c r="V17" s="536"/>
      <c r="W17" s="536"/>
      <c r="X17" s="536"/>
      <c r="Y17" s="536"/>
      <c r="Z17" s="536"/>
      <c r="AA17" s="537"/>
    </row>
    <row r="18" spans="1:33" ht="20.25" customHeight="1">
      <c r="A18" s="495"/>
      <c r="B18" s="496"/>
      <c r="C18" s="461"/>
      <c r="D18" s="462"/>
      <c r="E18" s="462"/>
      <c r="F18" s="462"/>
      <c r="G18" s="492"/>
      <c r="H18" s="538"/>
      <c r="I18" s="468"/>
      <c r="J18" s="468"/>
      <c r="K18" s="468"/>
      <c r="L18" s="468"/>
      <c r="M18" s="468"/>
      <c r="N18" s="468"/>
      <c r="O18" s="468"/>
      <c r="P18" s="468"/>
      <c r="Q18" s="468"/>
      <c r="R18" s="468"/>
      <c r="S18" s="468"/>
      <c r="T18" s="468"/>
      <c r="U18" s="468"/>
      <c r="V18" s="468"/>
      <c r="W18" s="468"/>
      <c r="X18" s="468"/>
      <c r="Y18" s="468"/>
      <c r="Z18" s="468"/>
      <c r="AA18" s="469"/>
    </row>
    <row r="19" spans="1:33" ht="20.25" customHeight="1">
      <c r="A19" s="495"/>
      <c r="B19" s="496"/>
      <c r="C19" s="442" t="s">
        <v>803</v>
      </c>
      <c r="D19" s="449"/>
      <c r="E19" s="449"/>
      <c r="F19" s="449"/>
      <c r="G19" s="450"/>
      <c r="H19" s="456" t="s">
        <v>802</v>
      </c>
      <c r="I19" s="457"/>
      <c r="J19" s="457"/>
      <c r="K19" s="457"/>
      <c r="L19" s="457"/>
      <c r="M19" s="457"/>
      <c r="N19" s="457"/>
      <c r="O19" s="234"/>
      <c r="P19" s="234"/>
      <c r="Q19" s="235"/>
      <c r="R19" s="235"/>
      <c r="S19" s="235"/>
      <c r="T19" s="234"/>
      <c r="U19" s="234"/>
      <c r="V19" s="234"/>
      <c r="W19" s="234"/>
      <c r="X19" s="234"/>
      <c r="Y19" s="234"/>
      <c r="Z19" s="234"/>
      <c r="AA19" s="236"/>
    </row>
    <row r="20" spans="1:33" ht="20.25" customHeight="1">
      <c r="A20" s="495"/>
      <c r="B20" s="496"/>
      <c r="C20" s="458"/>
      <c r="D20" s="459"/>
      <c r="E20" s="459"/>
      <c r="F20" s="459"/>
      <c r="G20" s="539"/>
      <c r="H20" s="458"/>
      <c r="I20" s="459"/>
      <c r="J20" s="459"/>
      <c r="K20" s="459"/>
      <c r="L20" s="459"/>
      <c r="M20" s="459"/>
      <c r="N20" s="459"/>
      <c r="O20" s="459"/>
      <c r="P20" s="459"/>
      <c r="Q20" s="459"/>
      <c r="R20" s="459"/>
      <c r="S20" s="459"/>
      <c r="T20" s="459"/>
      <c r="U20" s="459"/>
      <c r="V20" s="459"/>
      <c r="W20" s="459"/>
      <c r="X20" s="459"/>
      <c r="Y20" s="459"/>
      <c r="Z20" s="459"/>
      <c r="AA20" s="539"/>
    </row>
    <row r="21" spans="1:33" ht="20.25" customHeight="1">
      <c r="A21" s="495"/>
      <c r="B21" s="496"/>
      <c r="C21" s="461"/>
      <c r="D21" s="462"/>
      <c r="E21" s="462"/>
      <c r="F21" s="462"/>
      <c r="G21" s="492"/>
      <c r="H21" s="461"/>
      <c r="I21" s="462"/>
      <c r="J21" s="462"/>
      <c r="K21" s="462"/>
      <c r="L21" s="462"/>
      <c r="M21" s="462"/>
      <c r="N21" s="462"/>
      <c r="O21" s="462"/>
      <c r="P21" s="462"/>
      <c r="Q21" s="462"/>
      <c r="R21" s="462"/>
      <c r="S21" s="462"/>
      <c r="T21" s="462"/>
      <c r="U21" s="462"/>
      <c r="V21" s="462"/>
      <c r="W21" s="462"/>
      <c r="X21" s="462"/>
      <c r="Y21" s="462"/>
      <c r="Z21" s="462"/>
      <c r="AA21" s="492"/>
    </row>
    <row r="22" spans="1:33" ht="20.25" customHeight="1">
      <c r="A22" s="495"/>
      <c r="B22" s="496"/>
      <c r="C22" s="442" t="s">
        <v>801</v>
      </c>
      <c r="D22" s="449"/>
      <c r="E22" s="449"/>
      <c r="F22" s="449"/>
      <c r="G22" s="450"/>
      <c r="H22" s="442" t="s">
        <v>800</v>
      </c>
      <c r="I22" s="449"/>
      <c r="J22" s="450"/>
      <c r="K22" s="442"/>
      <c r="L22" s="449"/>
      <c r="M22" s="449"/>
      <c r="N22" s="449"/>
      <c r="O22" s="449"/>
      <c r="P22" s="449"/>
      <c r="Q22" s="450"/>
      <c r="R22" s="442" t="s">
        <v>799</v>
      </c>
      <c r="S22" s="449"/>
      <c r="T22" s="450"/>
      <c r="U22" s="529"/>
      <c r="V22" s="529"/>
      <c r="W22" s="529"/>
      <c r="X22" s="529"/>
      <c r="Y22" s="529"/>
      <c r="Z22" s="529"/>
      <c r="AA22" s="529"/>
    </row>
    <row r="23" spans="1:33" ht="20.25" customHeight="1">
      <c r="A23" s="495"/>
      <c r="B23" s="496"/>
      <c r="C23" s="461"/>
      <c r="D23" s="462"/>
      <c r="E23" s="462"/>
      <c r="F23" s="462"/>
      <c r="G23" s="492"/>
      <c r="H23" s="461"/>
      <c r="I23" s="462"/>
      <c r="J23" s="492"/>
      <c r="K23" s="461"/>
      <c r="L23" s="462"/>
      <c r="M23" s="462"/>
      <c r="N23" s="462"/>
      <c r="O23" s="462"/>
      <c r="P23" s="462"/>
      <c r="Q23" s="492"/>
      <c r="R23" s="461"/>
      <c r="S23" s="462"/>
      <c r="T23" s="492"/>
      <c r="U23" s="529"/>
      <c r="V23" s="529"/>
      <c r="W23" s="529"/>
      <c r="X23" s="529"/>
      <c r="Y23" s="529"/>
      <c r="Z23" s="549"/>
      <c r="AA23" s="549"/>
    </row>
    <row r="24" spans="1:33" ht="20.25" customHeight="1">
      <c r="A24" s="237"/>
      <c r="B24" s="238"/>
      <c r="C24" s="442" t="s">
        <v>798</v>
      </c>
      <c r="D24" s="449"/>
      <c r="E24" s="449"/>
      <c r="F24" s="449"/>
      <c r="G24" s="449"/>
      <c r="H24" s="442"/>
      <c r="I24" s="449"/>
      <c r="J24" s="449"/>
      <c r="K24" s="449"/>
      <c r="L24" s="449"/>
      <c r="M24" s="449"/>
      <c r="N24" s="449" t="s">
        <v>796</v>
      </c>
      <c r="O24" s="449"/>
      <c r="P24" s="529" t="s">
        <v>797</v>
      </c>
      <c r="Q24" s="529"/>
      <c r="R24" s="529"/>
      <c r="S24" s="529"/>
      <c r="T24" s="530"/>
      <c r="U24" s="529"/>
      <c r="V24" s="529"/>
      <c r="W24" s="529"/>
      <c r="X24" s="529"/>
      <c r="Y24" s="530"/>
      <c r="Z24" s="449" t="s">
        <v>796</v>
      </c>
      <c r="AA24" s="450"/>
      <c r="AB24" s="232"/>
      <c r="AC24" s="232"/>
      <c r="AD24" s="232"/>
      <c r="AE24" s="232"/>
      <c r="AF24" s="232"/>
      <c r="AG24" s="232"/>
    </row>
    <row r="25" spans="1:33" ht="20.25" customHeight="1">
      <c r="A25" s="239"/>
      <c r="B25" s="240"/>
      <c r="C25" s="461"/>
      <c r="D25" s="462"/>
      <c r="E25" s="462"/>
      <c r="F25" s="462"/>
      <c r="G25" s="462"/>
      <c r="H25" s="461"/>
      <c r="I25" s="462"/>
      <c r="J25" s="462"/>
      <c r="K25" s="462"/>
      <c r="L25" s="462"/>
      <c r="M25" s="462"/>
      <c r="N25" s="462"/>
      <c r="O25" s="462"/>
      <c r="P25" s="529"/>
      <c r="Q25" s="529"/>
      <c r="R25" s="529"/>
      <c r="S25" s="529"/>
      <c r="T25" s="530"/>
      <c r="U25" s="529"/>
      <c r="V25" s="529"/>
      <c r="W25" s="529"/>
      <c r="X25" s="529"/>
      <c r="Y25" s="530"/>
      <c r="Z25" s="462"/>
      <c r="AA25" s="492"/>
      <c r="AB25" s="232"/>
      <c r="AC25" s="232"/>
      <c r="AD25" s="232"/>
      <c r="AE25" s="232"/>
      <c r="AF25" s="232"/>
      <c r="AG25" s="232"/>
    </row>
    <row r="26" spans="1:33" ht="20.25" customHeight="1">
      <c r="A26" s="504" t="s">
        <v>879</v>
      </c>
      <c r="B26" s="505"/>
      <c r="C26" s="505"/>
      <c r="D26" s="505"/>
      <c r="E26" s="506"/>
      <c r="F26" s="506"/>
      <c r="G26" s="507"/>
      <c r="H26" s="231"/>
      <c r="I26" s="231"/>
      <c r="J26" s="231"/>
      <c r="K26" s="241"/>
      <c r="L26" s="241"/>
      <c r="M26" s="241"/>
      <c r="N26" s="231"/>
      <c r="O26" s="242"/>
      <c r="P26" s="242"/>
      <c r="Q26" s="242"/>
      <c r="R26" s="242"/>
      <c r="S26" s="243"/>
      <c r="T26" s="243"/>
      <c r="U26" s="232"/>
      <c r="V26" s="232"/>
      <c r="W26" s="232"/>
      <c r="X26" s="232"/>
      <c r="Y26" s="232"/>
      <c r="Z26" s="232"/>
      <c r="AA26" s="244"/>
    </row>
    <row r="27" spans="1:33" ht="20.25" customHeight="1">
      <c r="A27" s="508"/>
      <c r="B27" s="509"/>
      <c r="C27" s="509"/>
      <c r="D27" s="509"/>
      <c r="E27" s="510"/>
      <c r="F27" s="510"/>
      <c r="G27" s="511"/>
      <c r="H27" s="232"/>
      <c r="I27" s="232"/>
      <c r="J27" s="232"/>
      <c r="K27" s="245"/>
      <c r="L27" s="245"/>
      <c r="M27" s="245"/>
      <c r="N27" s="232"/>
      <c r="O27" s="246"/>
      <c r="P27" s="246"/>
      <c r="Q27" s="246"/>
      <c r="R27" s="246"/>
      <c r="S27" s="247"/>
      <c r="T27" s="247"/>
      <c r="U27" s="232"/>
      <c r="V27" s="232"/>
      <c r="W27" s="232"/>
      <c r="X27" s="232"/>
      <c r="Y27" s="232"/>
      <c r="Z27" s="232"/>
      <c r="AA27" s="244"/>
    </row>
    <row r="28" spans="1:33" ht="20.25" customHeight="1">
      <c r="A28" s="512"/>
      <c r="B28" s="513"/>
      <c r="C28" s="513"/>
      <c r="D28" s="513"/>
      <c r="E28" s="513"/>
      <c r="F28" s="513"/>
      <c r="G28" s="514"/>
      <c r="H28" s="248"/>
      <c r="I28" s="248"/>
      <c r="J28" s="248"/>
      <c r="K28" s="248"/>
      <c r="L28" s="248"/>
      <c r="M28" s="248"/>
      <c r="N28" s="248"/>
      <c r="O28" s="249"/>
      <c r="P28" s="249"/>
      <c r="Q28" s="249"/>
      <c r="R28" s="249"/>
      <c r="S28" s="249"/>
      <c r="T28" s="249"/>
      <c r="U28" s="248"/>
      <c r="V28" s="248"/>
      <c r="W28" s="248"/>
      <c r="X28" s="248"/>
      <c r="Y28" s="248"/>
      <c r="Z28" s="248"/>
      <c r="AA28" s="250"/>
    </row>
    <row r="29" spans="1:33" ht="20.25" customHeight="1">
      <c r="A29" s="515" t="s">
        <v>795</v>
      </c>
      <c r="B29" s="515"/>
      <c r="C29" s="515"/>
      <c r="D29" s="515"/>
      <c r="E29" s="515"/>
      <c r="F29" s="515"/>
      <c r="G29" s="515"/>
      <c r="H29" s="515"/>
      <c r="I29" s="515"/>
      <c r="J29" s="515"/>
      <c r="K29" s="515"/>
      <c r="L29" s="515"/>
      <c r="M29" s="515"/>
      <c r="N29" s="515"/>
      <c r="O29" s="515"/>
      <c r="P29" s="515"/>
      <c r="Q29" s="515"/>
      <c r="R29" s="515"/>
      <c r="S29" s="515"/>
      <c r="T29" s="515"/>
      <c r="U29" s="515"/>
      <c r="V29" s="515"/>
      <c r="W29" s="515"/>
      <c r="X29" s="515"/>
      <c r="Y29" s="515"/>
      <c r="Z29" s="515"/>
      <c r="AA29" s="515"/>
    </row>
    <row r="30" spans="1:33" ht="20.25" customHeight="1">
      <c r="A30" s="516"/>
      <c r="B30" s="516"/>
      <c r="C30" s="516"/>
      <c r="D30" s="516"/>
      <c r="E30" s="516"/>
      <c r="F30" s="516"/>
      <c r="G30" s="516"/>
      <c r="H30" s="516"/>
      <c r="I30" s="516"/>
      <c r="J30" s="516"/>
      <c r="K30" s="516"/>
      <c r="L30" s="516"/>
      <c r="M30" s="516"/>
      <c r="N30" s="516"/>
      <c r="O30" s="516"/>
      <c r="P30" s="516"/>
      <c r="Q30" s="516"/>
      <c r="R30" s="516"/>
      <c r="S30" s="516"/>
      <c r="T30" s="516"/>
      <c r="U30" s="516"/>
      <c r="V30" s="516"/>
      <c r="W30" s="516"/>
      <c r="X30" s="516"/>
      <c r="Y30" s="516"/>
      <c r="Z30" s="516"/>
      <c r="AA30" s="516"/>
    </row>
    <row r="31" spans="1:33" ht="20.25" customHeight="1">
      <c r="A31" s="251"/>
      <c r="B31" s="251"/>
      <c r="C31" s="252"/>
      <c r="D31" s="252"/>
      <c r="E31" s="252"/>
      <c r="F31" s="252"/>
      <c r="G31" s="252"/>
      <c r="H31" s="252"/>
      <c r="I31" s="252"/>
      <c r="J31" s="252"/>
      <c r="K31" s="252"/>
      <c r="L31" s="252"/>
      <c r="M31" s="252"/>
      <c r="N31" s="252"/>
      <c r="O31" s="252"/>
      <c r="P31" s="252"/>
      <c r="Q31" s="253"/>
      <c r="R31" s="253"/>
      <c r="S31" s="254"/>
      <c r="T31" s="255"/>
      <c r="U31" s="255"/>
      <c r="V31" s="255"/>
      <c r="W31" s="255"/>
      <c r="X31" s="255"/>
      <c r="Y31" s="255"/>
      <c r="Z31" s="255"/>
      <c r="AA31" s="255"/>
    </row>
    <row r="32" spans="1:33" ht="20.25" customHeight="1">
      <c r="A32" s="251"/>
      <c r="B32" s="251"/>
      <c r="C32" s="252"/>
      <c r="D32" s="252"/>
      <c r="E32" s="252"/>
      <c r="F32" s="252"/>
      <c r="G32" s="252"/>
      <c r="H32" s="252"/>
      <c r="I32" s="252"/>
      <c r="J32" s="252"/>
      <c r="K32" s="252"/>
      <c r="L32" s="252"/>
      <c r="M32" s="252"/>
      <c r="N32" s="252"/>
      <c r="O32" s="252"/>
      <c r="P32" s="252"/>
      <c r="Q32" s="253"/>
      <c r="R32" s="253"/>
      <c r="S32" s="254"/>
      <c r="T32" s="255"/>
      <c r="U32" s="255"/>
      <c r="V32" s="255"/>
      <c r="W32" s="255"/>
      <c r="X32" s="255"/>
      <c r="Y32" s="255"/>
      <c r="Z32" s="255"/>
      <c r="AA32" s="255"/>
    </row>
    <row r="33" spans="1:31" ht="20.25" customHeight="1">
      <c r="A33" s="251"/>
      <c r="B33" s="251"/>
      <c r="C33" s="252"/>
      <c r="D33" s="252"/>
      <c r="E33" s="252"/>
      <c r="F33" s="252"/>
      <c r="G33" s="252"/>
      <c r="H33" s="252"/>
      <c r="I33" s="252"/>
      <c r="J33" s="252"/>
      <c r="K33" s="252"/>
      <c r="L33" s="252"/>
      <c r="M33" s="252"/>
      <c r="N33" s="252"/>
      <c r="O33" s="252"/>
      <c r="P33" s="252"/>
      <c r="Q33" s="253"/>
      <c r="R33" s="253"/>
      <c r="S33" s="254"/>
      <c r="T33" s="255"/>
      <c r="U33" s="255"/>
      <c r="V33" s="255"/>
      <c r="W33" s="255"/>
      <c r="X33" s="255"/>
      <c r="Y33" s="255"/>
      <c r="Z33" s="255"/>
      <c r="AA33" s="255"/>
    </row>
    <row r="34" spans="1:31" ht="20.25" customHeight="1">
      <c r="A34" s="251"/>
      <c r="B34" s="251"/>
      <c r="C34" s="252"/>
      <c r="D34" s="252"/>
      <c r="E34" s="252"/>
      <c r="F34" s="252"/>
      <c r="G34" s="252"/>
      <c r="H34" s="252"/>
      <c r="I34" s="252"/>
      <c r="J34" s="252"/>
      <c r="K34" s="252"/>
      <c r="L34" s="252"/>
      <c r="M34" s="252"/>
      <c r="N34" s="252"/>
      <c r="O34" s="252"/>
      <c r="P34" s="252"/>
      <c r="Q34" s="253"/>
      <c r="R34" s="253"/>
      <c r="S34" s="254"/>
      <c r="T34" s="255"/>
      <c r="U34" s="255"/>
      <c r="V34" s="255"/>
      <c r="W34" s="255"/>
      <c r="X34" s="255"/>
      <c r="Y34" s="255"/>
      <c r="Z34" s="255"/>
      <c r="AA34" s="255"/>
    </row>
    <row r="35" spans="1:31" ht="20.25" customHeight="1">
      <c r="A35" s="251"/>
      <c r="B35" s="251"/>
      <c r="C35" s="252"/>
      <c r="D35" s="252"/>
      <c r="E35" s="252"/>
      <c r="F35" s="252"/>
      <c r="G35" s="252"/>
      <c r="H35" s="252"/>
      <c r="I35" s="252"/>
      <c r="J35" s="252"/>
      <c r="K35" s="252"/>
      <c r="L35" s="252"/>
      <c r="M35" s="252"/>
      <c r="N35" s="252"/>
      <c r="O35" s="252"/>
      <c r="P35" s="252"/>
      <c r="Q35" s="253"/>
      <c r="R35" s="253"/>
      <c r="S35" s="254"/>
      <c r="T35" s="255"/>
      <c r="U35" s="255"/>
      <c r="V35" s="255"/>
      <c r="W35" s="255"/>
      <c r="X35" s="255"/>
      <c r="Y35" s="255"/>
      <c r="Z35" s="255"/>
      <c r="AA35" s="255"/>
    </row>
    <row r="36" spans="1:31" ht="20.25" customHeight="1">
      <c r="A36" s="251"/>
      <c r="B36" s="251"/>
      <c r="C36" s="252"/>
      <c r="D36" s="252"/>
      <c r="E36" s="252"/>
      <c r="F36" s="252"/>
      <c r="G36" s="252"/>
      <c r="H36" s="252"/>
      <c r="I36" s="252"/>
      <c r="J36" s="252"/>
      <c r="K36" s="252"/>
      <c r="L36" s="252"/>
      <c r="M36" s="252"/>
      <c r="N36" s="252"/>
      <c r="O36" s="252"/>
      <c r="P36" s="252"/>
      <c r="Q36" s="253"/>
      <c r="R36" s="253"/>
      <c r="S36" s="254"/>
      <c r="T36" s="255"/>
      <c r="U36" s="255"/>
      <c r="V36" s="255"/>
      <c r="W36" s="255"/>
      <c r="X36" s="255"/>
      <c r="Y36" s="255"/>
      <c r="Z36" s="255"/>
      <c r="AA36" s="255"/>
    </row>
    <row r="37" spans="1:31" ht="20.25" customHeight="1">
      <c r="A37" s="251"/>
      <c r="B37" s="251"/>
      <c r="C37" s="252"/>
      <c r="D37" s="252"/>
      <c r="E37" s="252"/>
      <c r="F37" s="252"/>
      <c r="G37" s="252"/>
      <c r="H37" s="252"/>
      <c r="I37" s="252"/>
      <c r="J37" s="252"/>
      <c r="K37" s="252"/>
      <c r="L37" s="252"/>
      <c r="M37" s="252"/>
      <c r="N37" s="252"/>
      <c r="O37" s="252"/>
      <c r="P37" s="252"/>
      <c r="Q37" s="253"/>
      <c r="R37" s="253"/>
      <c r="S37" s="254"/>
      <c r="T37" s="255"/>
      <c r="U37" s="255"/>
      <c r="V37" s="255"/>
      <c r="W37" s="255"/>
      <c r="X37" s="255"/>
      <c r="Y37" s="255"/>
      <c r="Z37" s="255"/>
      <c r="AA37" s="255"/>
    </row>
    <row r="38" spans="1:31" ht="20.25" customHeight="1">
      <c r="A38" s="232"/>
      <c r="B38" s="232"/>
      <c r="C38" s="232"/>
      <c r="D38" s="232"/>
      <c r="E38" s="232"/>
      <c r="F38" s="232"/>
      <c r="G38" s="232"/>
      <c r="H38" s="232"/>
      <c r="I38" s="232"/>
      <c r="J38" s="232"/>
      <c r="K38" s="232"/>
      <c r="L38" s="232"/>
      <c r="M38" s="232"/>
      <c r="N38" s="232"/>
      <c r="O38" s="256"/>
      <c r="P38" s="256"/>
      <c r="Q38" s="235"/>
      <c r="R38" s="233"/>
      <c r="S38" s="503"/>
      <c r="T38" s="503"/>
      <c r="U38" s="503"/>
      <c r="V38" s="503"/>
      <c r="W38" s="503"/>
      <c r="X38" s="503"/>
      <c r="Y38" s="503"/>
      <c r="Z38" s="503"/>
      <c r="AA38" s="503"/>
    </row>
    <row r="39" spans="1:31" ht="20.25" customHeight="1" thickBot="1">
      <c r="A39" s="257"/>
      <c r="B39" s="257"/>
      <c r="C39" s="257"/>
      <c r="D39" s="257"/>
      <c r="E39" s="257"/>
      <c r="F39" s="257"/>
      <c r="G39" s="257"/>
      <c r="H39" s="257"/>
      <c r="I39" s="257"/>
      <c r="Q39" s="223"/>
      <c r="R39" s="233"/>
      <c r="S39" s="503"/>
      <c r="T39" s="503"/>
      <c r="U39" s="503"/>
      <c r="V39" s="503"/>
      <c r="W39" s="503"/>
      <c r="X39" s="503"/>
      <c r="Y39" s="503"/>
      <c r="Z39" s="503"/>
      <c r="AA39" s="503"/>
    </row>
    <row r="40" spans="1:31" ht="20.25" customHeight="1" thickBot="1">
      <c r="A40" s="251" t="s">
        <v>791</v>
      </c>
      <c r="B40" s="251"/>
      <c r="C40" s="258"/>
      <c r="D40" s="258"/>
      <c r="E40" s="258"/>
      <c r="F40" s="258"/>
      <c r="G40" s="258"/>
      <c r="H40" s="258"/>
      <c r="I40" s="258"/>
      <c r="J40" s="251"/>
      <c r="K40" s="251"/>
      <c r="L40" s="251"/>
      <c r="M40" s="251"/>
      <c r="N40" s="251"/>
      <c r="O40" s="251"/>
      <c r="P40" s="251"/>
      <c r="Q40" s="251"/>
      <c r="R40" s="251"/>
      <c r="S40" s="259"/>
      <c r="T40" s="259"/>
      <c r="U40" s="255"/>
      <c r="V40" s="255"/>
      <c r="W40" s="255"/>
      <c r="X40" s="255"/>
      <c r="Y40" s="382" t="s">
        <v>880</v>
      </c>
      <c r="Z40" s="383"/>
      <c r="AA40" s="384"/>
      <c r="AC40" s="317" t="s">
        <v>794</v>
      </c>
      <c r="AD40" s="275" t="s">
        <v>793</v>
      </c>
      <c r="AE40" s="275" t="s">
        <v>792</v>
      </c>
    </row>
    <row r="41" spans="1:31" ht="76.5" customHeight="1">
      <c r="A41" s="258"/>
      <c r="B41" s="289" t="s">
        <v>328</v>
      </c>
      <c r="C41" s="540" t="s">
        <v>881</v>
      </c>
      <c r="D41" s="541"/>
      <c r="E41" s="541"/>
      <c r="F41" s="541"/>
      <c r="G41" s="541"/>
      <c r="H41" s="541"/>
      <c r="I41" s="541"/>
      <c r="J41" s="541"/>
      <c r="K41" s="541"/>
      <c r="L41" s="541"/>
      <c r="M41" s="541"/>
      <c r="N41" s="541"/>
      <c r="O41" s="541"/>
      <c r="P41" s="541"/>
      <c r="Q41" s="541"/>
      <c r="R41" s="541"/>
      <c r="S41" s="541"/>
      <c r="T41" s="541"/>
      <c r="U41" s="541"/>
      <c r="V41" s="541"/>
      <c r="W41" s="541"/>
      <c r="X41" s="542"/>
      <c r="Y41" s="543"/>
      <c r="Z41" s="544"/>
      <c r="AA41" s="545"/>
    </row>
    <row r="42" spans="1:31" ht="65.25" customHeight="1" thickBot="1">
      <c r="A42" s="258"/>
      <c r="B42" s="290" t="s">
        <v>364</v>
      </c>
      <c r="C42" s="526" t="s">
        <v>790</v>
      </c>
      <c r="D42" s="527"/>
      <c r="E42" s="527"/>
      <c r="F42" s="527"/>
      <c r="G42" s="527"/>
      <c r="H42" s="527"/>
      <c r="I42" s="527"/>
      <c r="J42" s="527"/>
      <c r="K42" s="527"/>
      <c r="L42" s="527"/>
      <c r="M42" s="527"/>
      <c r="N42" s="527"/>
      <c r="O42" s="527"/>
      <c r="P42" s="527"/>
      <c r="Q42" s="527"/>
      <c r="R42" s="527"/>
      <c r="S42" s="527"/>
      <c r="T42" s="527"/>
      <c r="U42" s="527"/>
      <c r="V42" s="527"/>
      <c r="W42" s="527"/>
      <c r="X42" s="528"/>
      <c r="Y42" s="546"/>
      <c r="Z42" s="547"/>
      <c r="AA42" s="548"/>
    </row>
    <row r="43" spans="1:31" ht="20.25" customHeight="1" thickBot="1">
      <c r="A43" s="251" t="s">
        <v>789</v>
      </c>
      <c r="B43" s="258"/>
      <c r="C43" s="258"/>
      <c r="D43" s="258"/>
      <c r="E43" s="258"/>
      <c r="F43" s="258"/>
      <c r="G43" s="258"/>
      <c r="H43" s="258"/>
      <c r="I43" s="258"/>
      <c r="J43" s="251"/>
      <c r="K43" s="251"/>
      <c r="L43" s="251"/>
      <c r="M43" s="251"/>
      <c r="N43" s="251"/>
      <c r="O43" s="251"/>
      <c r="P43" s="251"/>
      <c r="Q43" s="251"/>
      <c r="R43" s="251"/>
      <c r="S43" s="259"/>
      <c r="T43" s="259"/>
      <c r="U43" s="454"/>
      <c r="V43" s="454"/>
      <c r="W43" s="454"/>
      <c r="X43" s="454"/>
      <c r="Y43" s="454"/>
      <c r="Z43" s="454"/>
      <c r="AA43" s="454"/>
    </row>
    <row r="44" spans="1:31" ht="32.25" customHeight="1" thickBot="1">
      <c r="A44" s="258"/>
      <c r="B44" s="291" t="s">
        <v>328</v>
      </c>
      <c r="C44" s="531" t="s">
        <v>788</v>
      </c>
      <c r="D44" s="532"/>
      <c r="E44" s="532"/>
      <c r="F44" s="532"/>
      <c r="G44" s="532"/>
      <c r="H44" s="532"/>
      <c r="I44" s="532"/>
      <c r="J44" s="532"/>
      <c r="K44" s="532"/>
      <c r="L44" s="532"/>
      <c r="M44" s="532"/>
      <c r="N44" s="532"/>
      <c r="O44" s="532"/>
      <c r="P44" s="532"/>
      <c r="Q44" s="532"/>
      <c r="R44" s="532"/>
      <c r="S44" s="532"/>
      <c r="T44" s="532"/>
      <c r="U44" s="532"/>
      <c r="V44" s="532"/>
      <c r="W44" s="532"/>
      <c r="X44" s="533"/>
      <c r="Y44" s="405"/>
      <c r="Z44" s="406"/>
      <c r="AA44" s="407"/>
    </row>
    <row r="45" spans="1:31" ht="20.25" customHeight="1" thickBot="1">
      <c r="A45" s="251" t="s">
        <v>787</v>
      </c>
      <c r="B45" s="258"/>
      <c r="C45" s="258"/>
      <c r="D45" s="258"/>
      <c r="E45" s="258"/>
      <c r="F45" s="258"/>
      <c r="G45" s="258"/>
      <c r="H45" s="258"/>
      <c r="I45" s="258"/>
      <c r="J45" s="251"/>
      <c r="K45" s="251"/>
      <c r="L45" s="251"/>
      <c r="M45" s="251"/>
      <c r="N45" s="251"/>
      <c r="O45" s="251"/>
      <c r="P45" s="251"/>
      <c r="Q45" s="251"/>
      <c r="R45" s="251"/>
      <c r="S45" s="259"/>
      <c r="T45" s="259"/>
      <c r="U45" s="259"/>
      <c r="V45" s="259"/>
      <c r="W45" s="259"/>
      <c r="X45" s="259"/>
      <c r="Y45" s="259"/>
      <c r="Z45" s="259"/>
      <c r="AA45" s="259"/>
    </row>
    <row r="46" spans="1:31" ht="66" customHeight="1">
      <c r="A46" s="258"/>
      <c r="B46" s="292" t="s">
        <v>328</v>
      </c>
      <c r="C46" s="420" t="s">
        <v>882</v>
      </c>
      <c r="D46" s="420"/>
      <c r="E46" s="420"/>
      <c r="F46" s="420"/>
      <c r="G46" s="420"/>
      <c r="H46" s="420"/>
      <c r="I46" s="420"/>
      <c r="J46" s="420"/>
      <c r="K46" s="420"/>
      <c r="L46" s="420"/>
      <c r="M46" s="420"/>
      <c r="N46" s="420"/>
      <c r="O46" s="420"/>
      <c r="P46" s="420"/>
      <c r="Q46" s="420"/>
      <c r="R46" s="420"/>
      <c r="S46" s="420"/>
      <c r="T46" s="420"/>
      <c r="U46" s="420"/>
      <c r="V46" s="420"/>
      <c r="W46" s="420"/>
      <c r="X46" s="420"/>
      <c r="Y46" s="380"/>
      <c r="Z46" s="380"/>
      <c r="AA46" s="381"/>
    </row>
    <row r="47" spans="1:31" ht="31.5" customHeight="1" thickBot="1">
      <c r="A47" s="258"/>
      <c r="B47" s="290" t="s">
        <v>364</v>
      </c>
      <c r="C47" s="418" t="s">
        <v>786</v>
      </c>
      <c r="D47" s="418"/>
      <c r="E47" s="418"/>
      <c r="F47" s="418"/>
      <c r="G47" s="418"/>
      <c r="H47" s="418"/>
      <c r="I47" s="418"/>
      <c r="J47" s="418"/>
      <c r="K47" s="418"/>
      <c r="L47" s="418"/>
      <c r="M47" s="418"/>
      <c r="N47" s="418"/>
      <c r="O47" s="418"/>
      <c r="P47" s="418"/>
      <c r="Q47" s="418"/>
      <c r="R47" s="418"/>
      <c r="S47" s="418"/>
      <c r="T47" s="418"/>
      <c r="U47" s="418"/>
      <c r="V47" s="418"/>
      <c r="W47" s="418"/>
      <c r="X47" s="418"/>
      <c r="Y47" s="375"/>
      <c r="Z47" s="375"/>
      <c r="AA47" s="376"/>
    </row>
    <row r="48" spans="1:31" s="264" customFormat="1" ht="20.25" customHeight="1" thickBot="1">
      <c r="A48" s="260" t="s">
        <v>785</v>
      </c>
      <c r="B48" s="261"/>
      <c r="C48" s="261"/>
      <c r="D48" s="261"/>
      <c r="E48" s="261"/>
      <c r="F48" s="261"/>
      <c r="G48" s="261"/>
      <c r="H48" s="261"/>
      <c r="I48" s="261"/>
      <c r="J48" s="260"/>
      <c r="K48" s="260"/>
      <c r="L48" s="260"/>
      <c r="M48" s="260"/>
      <c r="N48" s="260"/>
      <c r="O48" s="260"/>
      <c r="P48" s="260"/>
      <c r="Q48" s="260"/>
      <c r="R48" s="260"/>
      <c r="S48" s="262"/>
      <c r="T48" s="262"/>
      <c r="U48" s="262"/>
      <c r="V48" s="262"/>
      <c r="W48" s="262"/>
      <c r="X48" s="262"/>
      <c r="Y48" s="262"/>
      <c r="Z48" s="262"/>
      <c r="AA48" s="262"/>
      <c r="AB48" s="263"/>
    </row>
    <row r="49" spans="1:28" ht="78" customHeight="1">
      <c r="A49" s="258"/>
      <c r="B49" s="292" t="s">
        <v>328</v>
      </c>
      <c r="C49" s="420" t="s">
        <v>883</v>
      </c>
      <c r="D49" s="427"/>
      <c r="E49" s="427"/>
      <c r="F49" s="427"/>
      <c r="G49" s="427"/>
      <c r="H49" s="427"/>
      <c r="I49" s="427"/>
      <c r="J49" s="427"/>
      <c r="K49" s="427"/>
      <c r="L49" s="427"/>
      <c r="M49" s="427"/>
      <c r="N49" s="427"/>
      <c r="O49" s="427"/>
      <c r="P49" s="427"/>
      <c r="Q49" s="427"/>
      <c r="R49" s="427"/>
      <c r="S49" s="427"/>
      <c r="T49" s="427"/>
      <c r="U49" s="427"/>
      <c r="V49" s="427"/>
      <c r="W49" s="427"/>
      <c r="X49" s="427"/>
      <c r="Y49" s="380"/>
      <c r="Z49" s="380"/>
      <c r="AA49" s="381"/>
    </row>
    <row r="50" spans="1:28" ht="33" customHeight="1" thickBot="1">
      <c r="A50" s="258"/>
      <c r="B50" s="290" t="s">
        <v>364</v>
      </c>
      <c r="C50" s="414" t="s">
        <v>784</v>
      </c>
      <c r="D50" s="414"/>
      <c r="E50" s="414"/>
      <c r="F50" s="414"/>
      <c r="G50" s="414"/>
      <c r="H50" s="414"/>
      <c r="I50" s="414"/>
      <c r="J50" s="414"/>
      <c r="K50" s="414"/>
      <c r="L50" s="414"/>
      <c r="M50" s="414"/>
      <c r="N50" s="414"/>
      <c r="O50" s="414"/>
      <c r="P50" s="414"/>
      <c r="Q50" s="414"/>
      <c r="R50" s="414"/>
      <c r="S50" s="414"/>
      <c r="T50" s="414"/>
      <c r="U50" s="414"/>
      <c r="V50" s="414"/>
      <c r="W50" s="414"/>
      <c r="X50" s="414"/>
      <c r="Y50" s="375"/>
      <c r="Z50" s="375"/>
      <c r="AA50" s="376"/>
    </row>
    <row r="51" spans="1:28" ht="20.25" customHeight="1" thickBot="1">
      <c r="A51" s="265" t="s">
        <v>783</v>
      </c>
      <c r="B51" s="252"/>
      <c r="C51" s="254"/>
      <c r="D51" s="252"/>
      <c r="E51" s="252"/>
      <c r="F51" s="252"/>
      <c r="G51" s="252"/>
      <c r="H51" s="252"/>
      <c r="I51" s="252"/>
      <c r="J51" s="253"/>
      <c r="K51" s="253"/>
      <c r="L51" s="253"/>
      <c r="M51" s="253"/>
      <c r="N51" s="253"/>
      <c r="O51" s="253"/>
      <c r="P51" s="253"/>
      <c r="Q51" s="253"/>
      <c r="R51" s="253"/>
      <c r="S51" s="255"/>
      <c r="T51" s="255"/>
      <c r="U51" s="255"/>
      <c r="V51" s="255"/>
      <c r="W51" s="255"/>
      <c r="X51" s="255"/>
      <c r="Y51" s="266"/>
      <c r="Z51" s="266"/>
      <c r="AA51" s="266"/>
    </row>
    <row r="52" spans="1:28" ht="102" customHeight="1">
      <c r="A52" s="258"/>
      <c r="B52" s="292" t="s">
        <v>328</v>
      </c>
      <c r="C52" s="420" t="s">
        <v>884</v>
      </c>
      <c r="D52" s="420"/>
      <c r="E52" s="420"/>
      <c r="F52" s="420"/>
      <c r="G52" s="420"/>
      <c r="H52" s="420"/>
      <c r="I52" s="420"/>
      <c r="J52" s="420"/>
      <c r="K52" s="420"/>
      <c r="L52" s="420"/>
      <c r="M52" s="420"/>
      <c r="N52" s="420"/>
      <c r="O52" s="420"/>
      <c r="P52" s="420"/>
      <c r="Q52" s="420"/>
      <c r="R52" s="420"/>
      <c r="S52" s="420"/>
      <c r="T52" s="420"/>
      <c r="U52" s="420"/>
      <c r="V52" s="420"/>
      <c r="W52" s="420"/>
      <c r="X52" s="420"/>
      <c r="Y52" s="380"/>
      <c r="Z52" s="380"/>
      <c r="AA52" s="381"/>
    </row>
    <row r="53" spans="1:28" s="263" customFormat="1" ht="39" customHeight="1">
      <c r="A53" s="258"/>
      <c r="B53" s="293" t="s">
        <v>364</v>
      </c>
      <c r="C53" s="419" t="s">
        <v>782</v>
      </c>
      <c r="D53" s="419"/>
      <c r="E53" s="419"/>
      <c r="F53" s="419"/>
      <c r="G53" s="419"/>
      <c r="H53" s="419"/>
      <c r="I53" s="419"/>
      <c r="J53" s="419"/>
      <c r="K53" s="419"/>
      <c r="L53" s="419"/>
      <c r="M53" s="419"/>
      <c r="N53" s="419"/>
      <c r="O53" s="419"/>
      <c r="P53" s="419"/>
      <c r="Q53" s="419"/>
      <c r="R53" s="419"/>
      <c r="S53" s="419"/>
      <c r="T53" s="419"/>
      <c r="U53" s="419"/>
      <c r="V53" s="419"/>
      <c r="W53" s="419"/>
      <c r="X53" s="419"/>
      <c r="Y53" s="378"/>
      <c r="Z53" s="378"/>
      <c r="AA53" s="379"/>
    </row>
    <row r="54" spans="1:28" s="263" customFormat="1" ht="36" customHeight="1">
      <c r="A54" s="258"/>
      <c r="B54" s="293" t="s">
        <v>362</v>
      </c>
      <c r="C54" s="419" t="s">
        <v>781</v>
      </c>
      <c r="D54" s="419"/>
      <c r="E54" s="419"/>
      <c r="F54" s="419"/>
      <c r="G54" s="419"/>
      <c r="H54" s="419"/>
      <c r="I54" s="419"/>
      <c r="J54" s="419"/>
      <c r="K54" s="419"/>
      <c r="L54" s="419"/>
      <c r="M54" s="419"/>
      <c r="N54" s="419"/>
      <c r="O54" s="419"/>
      <c r="P54" s="419"/>
      <c r="Q54" s="419"/>
      <c r="R54" s="419"/>
      <c r="S54" s="419"/>
      <c r="T54" s="419"/>
      <c r="U54" s="419"/>
      <c r="V54" s="419"/>
      <c r="W54" s="419"/>
      <c r="X54" s="419"/>
      <c r="Y54" s="378"/>
      <c r="Z54" s="378"/>
      <c r="AA54" s="379"/>
    </row>
    <row r="55" spans="1:28" s="263" customFormat="1" ht="36" customHeight="1" thickBot="1">
      <c r="A55" s="258"/>
      <c r="B55" s="290" t="s">
        <v>360</v>
      </c>
      <c r="C55" s="418" t="s">
        <v>780</v>
      </c>
      <c r="D55" s="418"/>
      <c r="E55" s="418"/>
      <c r="F55" s="418"/>
      <c r="G55" s="418"/>
      <c r="H55" s="418"/>
      <c r="I55" s="418"/>
      <c r="J55" s="418"/>
      <c r="K55" s="418"/>
      <c r="L55" s="418"/>
      <c r="M55" s="418"/>
      <c r="N55" s="418"/>
      <c r="O55" s="418"/>
      <c r="P55" s="418"/>
      <c r="Q55" s="418"/>
      <c r="R55" s="418"/>
      <c r="S55" s="418"/>
      <c r="T55" s="418"/>
      <c r="U55" s="418"/>
      <c r="V55" s="418"/>
      <c r="W55" s="418"/>
      <c r="X55" s="418"/>
      <c r="Y55" s="375"/>
      <c r="Z55" s="375"/>
      <c r="AA55" s="376"/>
    </row>
    <row r="56" spans="1:28" ht="20.25" customHeight="1" thickBot="1">
      <c r="A56" s="265" t="s">
        <v>779</v>
      </c>
      <c r="B56" s="252"/>
      <c r="C56" s="254"/>
      <c r="D56" s="252"/>
      <c r="E56" s="252"/>
      <c r="F56" s="252"/>
      <c r="G56" s="252"/>
      <c r="H56" s="252"/>
      <c r="I56" s="252"/>
      <c r="J56" s="253"/>
      <c r="K56" s="253"/>
      <c r="L56" s="253"/>
      <c r="M56" s="253"/>
      <c r="N56" s="253"/>
      <c r="O56" s="253"/>
      <c r="P56" s="253"/>
      <c r="Q56" s="253"/>
      <c r="R56" s="253"/>
      <c r="S56" s="255"/>
      <c r="T56" s="255"/>
      <c r="U56" s="255"/>
      <c r="V56" s="255"/>
      <c r="W56" s="255"/>
      <c r="X56" s="255"/>
      <c r="Y56" s="266"/>
      <c r="Z56" s="266"/>
      <c r="AA56" s="266"/>
    </row>
    <row r="57" spans="1:28" ht="34.5" customHeight="1" thickBot="1">
      <c r="A57" s="261"/>
      <c r="B57" s="294" t="s">
        <v>328</v>
      </c>
      <c r="C57" s="499" t="s">
        <v>778</v>
      </c>
      <c r="D57" s="500"/>
      <c r="E57" s="500"/>
      <c r="F57" s="500"/>
      <c r="G57" s="500"/>
      <c r="H57" s="500"/>
      <c r="I57" s="500"/>
      <c r="J57" s="500"/>
      <c r="K57" s="500"/>
      <c r="L57" s="500"/>
      <c r="M57" s="500"/>
      <c r="N57" s="500"/>
      <c r="O57" s="500"/>
      <c r="P57" s="500"/>
      <c r="Q57" s="500"/>
      <c r="R57" s="500"/>
      <c r="S57" s="500"/>
      <c r="T57" s="500"/>
      <c r="U57" s="500"/>
      <c r="V57" s="500"/>
      <c r="W57" s="500"/>
      <c r="X57" s="501"/>
      <c r="Y57" s="373"/>
      <c r="Z57" s="373"/>
      <c r="AA57" s="374"/>
    </row>
    <row r="58" spans="1:28" ht="20.25" customHeight="1" thickBot="1">
      <c r="A58" s="265" t="s">
        <v>777</v>
      </c>
      <c r="B58" s="252"/>
      <c r="C58" s="254"/>
      <c r="D58" s="252"/>
      <c r="E58" s="252"/>
      <c r="F58" s="252"/>
      <c r="G58" s="252"/>
      <c r="H58" s="252"/>
      <c r="I58" s="252"/>
      <c r="J58" s="253"/>
      <c r="K58" s="253"/>
      <c r="L58" s="253"/>
      <c r="M58" s="253"/>
      <c r="N58" s="253"/>
      <c r="O58" s="253"/>
      <c r="P58" s="253"/>
      <c r="Q58" s="253"/>
      <c r="R58" s="253"/>
      <c r="S58" s="255"/>
      <c r="T58" s="255"/>
      <c r="U58" s="255"/>
      <c r="V58" s="255"/>
      <c r="W58" s="255"/>
      <c r="X58" s="255"/>
      <c r="Y58" s="266"/>
      <c r="Z58" s="266"/>
      <c r="AA58" s="266"/>
    </row>
    <row r="59" spans="1:28" ht="35.25" customHeight="1" thickBot="1">
      <c r="A59" s="258"/>
      <c r="B59" s="291" t="s">
        <v>328</v>
      </c>
      <c r="C59" s="551" t="s">
        <v>776</v>
      </c>
      <c r="D59" s="551"/>
      <c r="E59" s="551"/>
      <c r="F59" s="551"/>
      <c r="G59" s="551"/>
      <c r="H59" s="551"/>
      <c r="I59" s="551"/>
      <c r="J59" s="551"/>
      <c r="K59" s="551"/>
      <c r="L59" s="551"/>
      <c r="M59" s="551"/>
      <c r="N59" s="551"/>
      <c r="O59" s="551"/>
      <c r="P59" s="551"/>
      <c r="Q59" s="551"/>
      <c r="R59" s="551"/>
      <c r="S59" s="551"/>
      <c r="T59" s="551"/>
      <c r="U59" s="551"/>
      <c r="V59" s="551"/>
      <c r="W59" s="551"/>
      <c r="X59" s="551"/>
      <c r="Y59" s="373"/>
      <c r="Z59" s="373"/>
      <c r="AA59" s="374"/>
    </row>
    <row r="60" spans="1:28" ht="20.25" customHeight="1" thickBot="1">
      <c r="A60" s="267" t="s">
        <v>775</v>
      </c>
      <c r="B60" s="268"/>
      <c r="C60" s="269"/>
      <c r="D60" s="268"/>
      <c r="E60" s="268"/>
      <c r="F60" s="268"/>
      <c r="G60" s="268"/>
      <c r="H60" s="268"/>
      <c r="I60" s="268"/>
      <c r="J60" s="270"/>
      <c r="K60" s="270"/>
      <c r="L60" s="270"/>
      <c r="M60" s="270"/>
      <c r="N60" s="270"/>
      <c r="O60" s="270"/>
      <c r="P60" s="270"/>
      <c r="Q60" s="270"/>
      <c r="R60" s="270"/>
      <c r="S60" s="271"/>
      <c r="T60" s="271"/>
      <c r="U60" s="271"/>
      <c r="V60" s="271"/>
      <c r="W60" s="271"/>
      <c r="X60" s="271"/>
      <c r="Y60" s="272"/>
      <c r="Z60" s="272"/>
      <c r="AA60" s="272"/>
    </row>
    <row r="61" spans="1:28" ht="33" customHeight="1">
      <c r="A61" s="261"/>
      <c r="B61" s="295" t="s">
        <v>328</v>
      </c>
      <c r="C61" s="550" t="s">
        <v>774</v>
      </c>
      <c r="D61" s="550"/>
      <c r="E61" s="550"/>
      <c r="F61" s="550"/>
      <c r="G61" s="550"/>
      <c r="H61" s="550"/>
      <c r="I61" s="550"/>
      <c r="J61" s="550"/>
      <c r="K61" s="550"/>
      <c r="L61" s="550"/>
      <c r="M61" s="550"/>
      <c r="N61" s="550"/>
      <c r="O61" s="550"/>
      <c r="P61" s="550"/>
      <c r="Q61" s="550"/>
      <c r="R61" s="550"/>
      <c r="S61" s="550"/>
      <c r="T61" s="550"/>
      <c r="U61" s="550"/>
      <c r="V61" s="550"/>
      <c r="W61" s="550"/>
      <c r="X61" s="550"/>
      <c r="Y61" s="380"/>
      <c r="Z61" s="380"/>
      <c r="AA61" s="381"/>
    </row>
    <row r="62" spans="1:28" ht="43.5" customHeight="1" thickBot="1">
      <c r="A62" s="261"/>
      <c r="B62" s="296" t="s">
        <v>364</v>
      </c>
      <c r="C62" s="502" t="s">
        <v>773</v>
      </c>
      <c r="D62" s="502"/>
      <c r="E62" s="502"/>
      <c r="F62" s="502"/>
      <c r="G62" s="502"/>
      <c r="H62" s="502"/>
      <c r="I62" s="502"/>
      <c r="J62" s="502"/>
      <c r="K62" s="502"/>
      <c r="L62" s="502"/>
      <c r="M62" s="502"/>
      <c r="N62" s="502"/>
      <c r="O62" s="502"/>
      <c r="P62" s="502"/>
      <c r="Q62" s="502"/>
      <c r="R62" s="502"/>
      <c r="S62" s="502"/>
      <c r="T62" s="502"/>
      <c r="U62" s="502"/>
      <c r="V62" s="502"/>
      <c r="W62" s="502"/>
      <c r="X62" s="502"/>
      <c r="Y62" s="375"/>
      <c r="Z62" s="375"/>
      <c r="AA62" s="376"/>
      <c r="AB62" s="233"/>
    </row>
    <row r="63" spans="1:28" ht="20.25" customHeight="1" thickBot="1">
      <c r="A63" s="267" t="s">
        <v>772</v>
      </c>
      <c r="B63" s="268"/>
      <c r="C63" s="269"/>
      <c r="D63" s="268"/>
      <c r="E63" s="268"/>
      <c r="F63" s="268"/>
      <c r="G63" s="268"/>
      <c r="H63" s="268"/>
      <c r="I63" s="268"/>
      <c r="J63" s="270"/>
      <c r="K63" s="270"/>
      <c r="L63" s="270"/>
      <c r="M63" s="270"/>
      <c r="N63" s="270"/>
      <c r="O63" s="270"/>
      <c r="P63" s="270"/>
      <c r="Q63" s="270"/>
      <c r="R63" s="270"/>
      <c r="S63" s="271"/>
      <c r="T63" s="271"/>
      <c r="U63" s="271"/>
      <c r="V63" s="271"/>
      <c r="W63" s="271"/>
      <c r="X63" s="271"/>
      <c r="Y63" s="272"/>
      <c r="Z63" s="272"/>
      <c r="AA63" s="272"/>
      <c r="AB63" s="233"/>
    </row>
    <row r="64" spans="1:28" ht="63" customHeight="1" thickBot="1">
      <c r="A64" s="261"/>
      <c r="B64" s="291" t="s">
        <v>328</v>
      </c>
      <c r="C64" s="481" t="s">
        <v>885</v>
      </c>
      <c r="D64" s="551"/>
      <c r="E64" s="551"/>
      <c r="F64" s="551"/>
      <c r="G64" s="551"/>
      <c r="H64" s="551"/>
      <c r="I64" s="551"/>
      <c r="J64" s="551"/>
      <c r="K64" s="551"/>
      <c r="L64" s="551"/>
      <c r="M64" s="551"/>
      <c r="N64" s="551"/>
      <c r="O64" s="551"/>
      <c r="P64" s="551"/>
      <c r="Q64" s="551"/>
      <c r="R64" s="551"/>
      <c r="S64" s="551"/>
      <c r="T64" s="551"/>
      <c r="U64" s="551"/>
      <c r="V64" s="551"/>
      <c r="W64" s="551"/>
      <c r="X64" s="551"/>
      <c r="Y64" s="373"/>
      <c r="Z64" s="373"/>
      <c r="AA64" s="374"/>
      <c r="AB64" s="233"/>
    </row>
    <row r="65" spans="1:28" ht="20.25" customHeight="1">
      <c r="A65" s="258"/>
      <c r="B65" s="252"/>
      <c r="C65" s="254"/>
      <c r="D65" s="252"/>
      <c r="E65" s="252"/>
      <c r="F65" s="252"/>
      <c r="G65" s="252"/>
      <c r="H65" s="252"/>
      <c r="I65" s="252"/>
      <c r="J65" s="253"/>
      <c r="K65" s="253"/>
      <c r="L65" s="253"/>
      <c r="M65" s="253"/>
      <c r="N65" s="253"/>
      <c r="O65" s="253"/>
      <c r="P65" s="253"/>
      <c r="Q65" s="253"/>
      <c r="R65" s="253"/>
      <c r="S65" s="255"/>
      <c r="T65" s="255"/>
      <c r="U65" s="255"/>
      <c r="V65" s="255"/>
      <c r="W65" s="255"/>
      <c r="X65" s="255"/>
      <c r="Y65" s="266"/>
      <c r="Z65" s="266"/>
      <c r="AA65" s="266"/>
    </row>
    <row r="66" spans="1:28" ht="20.25" customHeight="1">
      <c r="A66" s="258"/>
      <c r="B66" s="252"/>
      <c r="C66" s="254"/>
      <c r="D66" s="252"/>
      <c r="E66" s="252"/>
      <c r="F66" s="252"/>
      <c r="G66" s="252"/>
      <c r="H66" s="252"/>
      <c r="I66" s="252"/>
      <c r="J66" s="253"/>
      <c r="K66" s="253"/>
      <c r="L66" s="253"/>
      <c r="M66" s="253"/>
      <c r="N66" s="253"/>
      <c r="O66" s="253"/>
      <c r="P66" s="253"/>
      <c r="Q66" s="253"/>
      <c r="R66" s="253"/>
      <c r="S66" s="255"/>
      <c r="T66" s="255"/>
      <c r="U66" s="255"/>
      <c r="V66" s="255"/>
      <c r="W66" s="255"/>
      <c r="X66" s="255"/>
      <c r="Y66" s="266"/>
      <c r="Z66" s="266"/>
      <c r="AA66" s="266"/>
      <c r="AB66" s="233"/>
    </row>
    <row r="67" spans="1:28" ht="20.25" customHeight="1" thickBot="1">
      <c r="A67" s="251" t="s">
        <v>771</v>
      </c>
      <c r="B67" s="251"/>
      <c r="C67" s="258"/>
      <c r="D67" s="258"/>
      <c r="E67" s="258"/>
      <c r="F67" s="258"/>
      <c r="G67" s="258"/>
      <c r="H67" s="258"/>
      <c r="I67" s="258"/>
      <c r="J67" s="251"/>
      <c r="K67" s="251"/>
      <c r="L67" s="251"/>
      <c r="M67" s="251"/>
      <c r="N67" s="251"/>
      <c r="O67" s="251"/>
      <c r="P67" s="251"/>
      <c r="Q67" s="251"/>
      <c r="R67" s="251"/>
      <c r="S67" s="259"/>
      <c r="T67" s="259"/>
      <c r="U67" s="259"/>
      <c r="V67" s="259"/>
      <c r="W67" s="259"/>
      <c r="X67" s="259"/>
      <c r="Y67" s="259"/>
      <c r="Z67" s="259"/>
      <c r="AA67" s="259"/>
    </row>
    <row r="68" spans="1:28" ht="67.5" customHeight="1">
      <c r="A68" s="258"/>
      <c r="B68" s="292" t="s">
        <v>328</v>
      </c>
      <c r="C68" s="420" t="s">
        <v>770</v>
      </c>
      <c r="D68" s="420"/>
      <c r="E68" s="420"/>
      <c r="F68" s="420"/>
      <c r="G68" s="420"/>
      <c r="H68" s="420"/>
      <c r="I68" s="420"/>
      <c r="J68" s="420"/>
      <c r="K68" s="420"/>
      <c r="L68" s="420"/>
      <c r="M68" s="420"/>
      <c r="N68" s="420"/>
      <c r="O68" s="420"/>
      <c r="P68" s="420"/>
      <c r="Q68" s="420"/>
      <c r="R68" s="420"/>
      <c r="S68" s="420"/>
      <c r="T68" s="420"/>
      <c r="U68" s="420"/>
      <c r="V68" s="420"/>
      <c r="W68" s="420"/>
      <c r="X68" s="420"/>
      <c r="Y68" s="380"/>
      <c r="Z68" s="380"/>
      <c r="AA68" s="381"/>
    </row>
    <row r="69" spans="1:28" ht="37.5" customHeight="1" thickBot="1">
      <c r="A69" s="257"/>
      <c r="B69" s="297" t="s">
        <v>364</v>
      </c>
      <c r="C69" s="412" t="s">
        <v>769</v>
      </c>
      <c r="D69" s="412"/>
      <c r="E69" s="412"/>
      <c r="F69" s="412"/>
      <c r="G69" s="412"/>
      <c r="H69" s="412"/>
      <c r="I69" s="412"/>
      <c r="J69" s="412"/>
      <c r="K69" s="412"/>
      <c r="L69" s="412"/>
      <c r="M69" s="412"/>
      <c r="N69" s="412"/>
      <c r="O69" s="412"/>
      <c r="P69" s="412"/>
      <c r="Q69" s="412"/>
      <c r="R69" s="412"/>
      <c r="S69" s="412"/>
      <c r="T69" s="412"/>
      <c r="U69" s="412"/>
      <c r="V69" s="412"/>
      <c r="W69" s="412"/>
      <c r="X69" s="412"/>
      <c r="Y69" s="375"/>
      <c r="Z69" s="375"/>
      <c r="AA69" s="376"/>
    </row>
    <row r="70" spans="1:28" ht="20.25" customHeight="1" thickBot="1">
      <c r="A70" s="234" t="s">
        <v>768</v>
      </c>
      <c r="B70" s="232"/>
      <c r="C70" s="273"/>
      <c r="D70" s="273"/>
      <c r="E70" s="273"/>
      <c r="F70" s="273"/>
      <c r="G70" s="273"/>
      <c r="H70" s="273"/>
      <c r="I70" s="273"/>
      <c r="J70" s="273"/>
      <c r="K70" s="273"/>
      <c r="L70" s="273"/>
      <c r="M70" s="273"/>
      <c r="N70" s="273"/>
      <c r="O70" s="273"/>
      <c r="P70" s="273"/>
      <c r="Q70" s="273"/>
      <c r="R70" s="273"/>
      <c r="S70" s="273"/>
      <c r="T70" s="273"/>
      <c r="U70" s="273"/>
      <c r="V70" s="273"/>
      <c r="W70" s="273"/>
      <c r="X70" s="273"/>
      <c r="Y70" s="245"/>
      <c r="Z70" s="245"/>
      <c r="AA70" s="245"/>
    </row>
    <row r="71" spans="1:28" ht="36" customHeight="1" thickBot="1">
      <c r="A71" s="234"/>
      <c r="B71" s="298" t="s">
        <v>401</v>
      </c>
      <c r="C71" s="409" t="s">
        <v>767</v>
      </c>
      <c r="D71" s="409"/>
      <c r="E71" s="409"/>
      <c r="F71" s="409"/>
      <c r="G71" s="409"/>
      <c r="H71" s="409"/>
      <c r="I71" s="409"/>
      <c r="J71" s="409"/>
      <c r="K71" s="409"/>
      <c r="L71" s="409"/>
      <c r="M71" s="409"/>
      <c r="N71" s="409"/>
      <c r="O71" s="409"/>
      <c r="P71" s="409"/>
      <c r="Q71" s="409"/>
      <c r="R71" s="409"/>
      <c r="S71" s="409"/>
      <c r="T71" s="409"/>
      <c r="U71" s="409"/>
      <c r="V71" s="409"/>
      <c r="W71" s="409"/>
      <c r="X71" s="409"/>
      <c r="Y71" s="373"/>
      <c r="Z71" s="373"/>
      <c r="AA71" s="374"/>
    </row>
    <row r="72" spans="1:28" ht="20.25" customHeight="1" thickBot="1">
      <c r="A72" s="234" t="s">
        <v>766</v>
      </c>
      <c r="B72" s="232"/>
      <c r="C72" s="274"/>
      <c r="D72" s="273"/>
      <c r="E72" s="273"/>
      <c r="F72" s="273"/>
      <c r="G72" s="273"/>
      <c r="H72" s="273"/>
      <c r="I72" s="273"/>
      <c r="J72" s="273"/>
      <c r="K72" s="273"/>
      <c r="L72" s="273"/>
      <c r="M72" s="273"/>
      <c r="N72" s="273"/>
      <c r="O72" s="273"/>
      <c r="P72" s="273"/>
      <c r="Q72" s="273"/>
      <c r="R72" s="273"/>
      <c r="S72" s="273"/>
      <c r="T72" s="273"/>
      <c r="U72" s="273"/>
      <c r="V72" s="273"/>
      <c r="W72" s="273"/>
      <c r="X72" s="273"/>
      <c r="Y72" s="245"/>
      <c r="Z72" s="245"/>
      <c r="AA72" s="245"/>
    </row>
    <row r="73" spans="1:28" ht="50.25" customHeight="1" thickBot="1">
      <c r="A73" s="234"/>
      <c r="B73" s="298" t="s">
        <v>401</v>
      </c>
      <c r="C73" s="408" t="s">
        <v>765</v>
      </c>
      <c r="D73" s="408"/>
      <c r="E73" s="408"/>
      <c r="F73" s="408"/>
      <c r="G73" s="408"/>
      <c r="H73" s="408"/>
      <c r="I73" s="408"/>
      <c r="J73" s="408"/>
      <c r="K73" s="408"/>
      <c r="L73" s="408"/>
      <c r="M73" s="408"/>
      <c r="N73" s="408"/>
      <c r="O73" s="408"/>
      <c r="P73" s="408"/>
      <c r="Q73" s="408"/>
      <c r="R73" s="408"/>
      <c r="S73" s="408"/>
      <c r="T73" s="408"/>
      <c r="U73" s="408"/>
      <c r="V73" s="408"/>
      <c r="W73" s="408"/>
      <c r="X73" s="408"/>
      <c r="Y73" s="373"/>
      <c r="Z73" s="373"/>
      <c r="AA73" s="374"/>
    </row>
    <row r="74" spans="1:28" ht="20.25" customHeight="1" thickBot="1">
      <c r="A74" s="234" t="s">
        <v>764</v>
      </c>
      <c r="B74" s="232"/>
      <c r="C74" s="274"/>
      <c r="D74" s="273"/>
      <c r="E74" s="273"/>
      <c r="F74" s="273"/>
      <c r="G74" s="273"/>
      <c r="H74" s="273"/>
      <c r="I74" s="273"/>
      <c r="J74" s="273"/>
      <c r="K74" s="273"/>
      <c r="L74" s="273"/>
      <c r="M74" s="273"/>
      <c r="N74" s="273"/>
      <c r="O74" s="273"/>
      <c r="P74" s="273"/>
      <c r="Q74" s="273"/>
      <c r="R74" s="273"/>
      <c r="S74" s="273"/>
      <c r="T74" s="273"/>
      <c r="U74" s="273"/>
      <c r="V74" s="273"/>
      <c r="W74" s="273"/>
      <c r="X74" s="273"/>
      <c r="Y74" s="245"/>
      <c r="Z74" s="245"/>
      <c r="AA74" s="245"/>
    </row>
    <row r="75" spans="1:28" ht="63" customHeight="1">
      <c r="A75" s="234"/>
      <c r="B75" s="299" t="s">
        <v>401</v>
      </c>
      <c r="C75" s="413" t="s">
        <v>763</v>
      </c>
      <c r="D75" s="413"/>
      <c r="E75" s="413"/>
      <c r="F75" s="413"/>
      <c r="G75" s="413"/>
      <c r="H75" s="413"/>
      <c r="I75" s="413"/>
      <c r="J75" s="413"/>
      <c r="K75" s="413"/>
      <c r="L75" s="413"/>
      <c r="M75" s="413"/>
      <c r="N75" s="413"/>
      <c r="O75" s="413"/>
      <c r="P75" s="413"/>
      <c r="Q75" s="413"/>
      <c r="R75" s="413"/>
      <c r="S75" s="413"/>
      <c r="T75" s="413"/>
      <c r="U75" s="413"/>
      <c r="V75" s="413"/>
      <c r="W75" s="413"/>
      <c r="X75" s="413"/>
      <c r="Y75" s="380"/>
      <c r="Z75" s="380"/>
      <c r="AA75" s="381"/>
    </row>
    <row r="76" spans="1:28" ht="44.25" customHeight="1" thickBot="1">
      <c r="A76" s="257"/>
      <c r="B76" s="297" t="s">
        <v>344</v>
      </c>
      <c r="C76" s="412" t="s">
        <v>762</v>
      </c>
      <c r="D76" s="412"/>
      <c r="E76" s="412"/>
      <c r="F76" s="412"/>
      <c r="G76" s="412"/>
      <c r="H76" s="412"/>
      <c r="I76" s="412"/>
      <c r="J76" s="412"/>
      <c r="K76" s="412"/>
      <c r="L76" s="412"/>
      <c r="M76" s="412"/>
      <c r="N76" s="412"/>
      <c r="O76" s="412"/>
      <c r="P76" s="412"/>
      <c r="Q76" s="412"/>
      <c r="R76" s="412"/>
      <c r="S76" s="412"/>
      <c r="T76" s="412"/>
      <c r="U76" s="412"/>
      <c r="V76" s="412"/>
      <c r="W76" s="412"/>
      <c r="X76" s="412"/>
      <c r="Y76" s="375"/>
      <c r="Z76" s="375"/>
      <c r="AA76" s="376"/>
    </row>
    <row r="77" spans="1:28" ht="20.25" customHeight="1" thickBot="1">
      <c r="A77" s="234" t="s">
        <v>761</v>
      </c>
      <c r="B77" s="232"/>
      <c r="C77" s="274"/>
      <c r="D77" s="273"/>
      <c r="E77" s="273"/>
      <c r="F77" s="273"/>
      <c r="G77" s="273"/>
      <c r="H77" s="273"/>
      <c r="I77" s="273"/>
      <c r="J77" s="273"/>
      <c r="K77" s="273"/>
      <c r="L77" s="273"/>
      <c r="M77" s="273"/>
      <c r="N77" s="273"/>
      <c r="O77" s="273"/>
      <c r="P77" s="273"/>
      <c r="Q77" s="273"/>
      <c r="R77" s="273"/>
      <c r="S77" s="273"/>
      <c r="T77" s="273"/>
      <c r="U77" s="273"/>
      <c r="V77" s="273"/>
      <c r="W77" s="273"/>
      <c r="X77" s="273"/>
      <c r="Y77" s="245"/>
      <c r="Z77" s="245"/>
      <c r="AA77" s="245"/>
    </row>
    <row r="78" spans="1:28" ht="51.75" customHeight="1">
      <c r="A78" s="257"/>
      <c r="B78" s="299" t="s">
        <v>401</v>
      </c>
      <c r="C78" s="413" t="s">
        <v>760</v>
      </c>
      <c r="D78" s="413"/>
      <c r="E78" s="413"/>
      <c r="F78" s="413"/>
      <c r="G78" s="413"/>
      <c r="H78" s="413"/>
      <c r="I78" s="413"/>
      <c r="J78" s="413"/>
      <c r="K78" s="413"/>
      <c r="L78" s="413"/>
      <c r="M78" s="413"/>
      <c r="N78" s="413"/>
      <c r="O78" s="413"/>
      <c r="P78" s="413"/>
      <c r="Q78" s="413"/>
      <c r="R78" s="413"/>
      <c r="S78" s="413"/>
      <c r="T78" s="413"/>
      <c r="U78" s="413"/>
      <c r="V78" s="413"/>
      <c r="W78" s="413"/>
      <c r="X78" s="413"/>
      <c r="Y78" s="380"/>
      <c r="Z78" s="380"/>
      <c r="AA78" s="381"/>
    </row>
    <row r="79" spans="1:28" ht="51.75" customHeight="1">
      <c r="A79" s="257"/>
      <c r="B79" s="300" t="s">
        <v>344</v>
      </c>
      <c r="C79" s="394" t="s">
        <v>759</v>
      </c>
      <c r="D79" s="394"/>
      <c r="E79" s="394"/>
      <c r="F79" s="394"/>
      <c r="G79" s="394"/>
      <c r="H79" s="394"/>
      <c r="I79" s="394"/>
      <c r="J79" s="394"/>
      <c r="K79" s="394"/>
      <c r="L79" s="394"/>
      <c r="M79" s="394"/>
      <c r="N79" s="394"/>
      <c r="O79" s="394"/>
      <c r="P79" s="394"/>
      <c r="Q79" s="394"/>
      <c r="R79" s="394"/>
      <c r="S79" s="394"/>
      <c r="T79" s="394"/>
      <c r="U79" s="394"/>
      <c r="V79" s="394"/>
      <c r="W79" s="394"/>
      <c r="X79" s="394"/>
      <c r="Y79" s="378"/>
      <c r="Z79" s="378"/>
      <c r="AA79" s="379"/>
    </row>
    <row r="80" spans="1:28" ht="51.75" customHeight="1">
      <c r="A80" s="257"/>
      <c r="B80" s="300" t="s">
        <v>422</v>
      </c>
      <c r="C80" s="394" t="s">
        <v>758</v>
      </c>
      <c r="D80" s="394"/>
      <c r="E80" s="394"/>
      <c r="F80" s="394"/>
      <c r="G80" s="394"/>
      <c r="H80" s="394"/>
      <c r="I80" s="394"/>
      <c r="J80" s="394"/>
      <c r="K80" s="394"/>
      <c r="L80" s="394"/>
      <c r="M80" s="394"/>
      <c r="N80" s="394"/>
      <c r="O80" s="394"/>
      <c r="P80" s="394"/>
      <c r="Q80" s="394"/>
      <c r="R80" s="394"/>
      <c r="S80" s="394"/>
      <c r="T80" s="394"/>
      <c r="U80" s="394"/>
      <c r="V80" s="394"/>
      <c r="W80" s="394"/>
      <c r="X80" s="394"/>
      <c r="Y80" s="378"/>
      <c r="Z80" s="378"/>
      <c r="AA80" s="379"/>
    </row>
    <row r="81" spans="1:27" ht="51.75" customHeight="1">
      <c r="A81" s="257"/>
      <c r="B81" s="300" t="s">
        <v>420</v>
      </c>
      <c r="C81" s="394" t="s">
        <v>757</v>
      </c>
      <c r="D81" s="394"/>
      <c r="E81" s="394"/>
      <c r="F81" s="394"/>
      <c r="G81" s="394"/>
      <c r="H81" s="394"/>
      <c r="I81" s="394"/>
      <c r="J81" s="394"/>
      <c r="K81" s="394"/>
      <c r="L81" s="394"/>
      <c r="M81" s="394"/>
      <c r="N81" s="394"/>
      <c r="O81" s="394"/>
      <c r="P81" s="394"/>
      <c r="Q81" s="394"/>
      <c r="R81" s="394"/>
      <c r="S81" s="394"/>
      <c r="T81" s="394"/>
      <c r="U81" s="394"/>
      <c r="V81" s="394"/>
      <c r="W81" s="394"/>
      <c r="X81" s="394"/>
      <c r="Y81" s="378"/>
      <c r="Z81" s="378"/>
      <c r="AA81" s="379"/>
    </row>
    <row r="82" spans="1:27" ht="51.75" customHeight="1">
      <c r="A82" s="257"/>
      <c r="B82" s="300" t="s">
        <v>465</v>
      </c>
      <c r="C82" s="394" t="s">
        <v>756</v>
      </c>
      <c r="D82" s="394"/>
      <c r="E82" s="394"/>
      <c r="F82" s="394"/>
      <c r="G82" s="394"/>
      <c r="H82" s="394"/>
      <c r="I82" s="394"/>
      <c r="J82" s="394"/>
      <c r="K82" s="394"/>
      <c r="L82" s="394"/>
      <c r="M82" s="394"/>
      <c r="N82" s="394"/>
      <c r="O82" s="394"/>
      <c r="P82" s="394"/>
      <c r="Q82" s="394"/>
      <c r="R82" s="394"/>
      <c r="S82" s="394"/>
      <c r="T82" s="394"/>
      <c r="U82" s="394"/>
      <c r="V82" s="394"/>
      <c r="W82" s="394"/>
      <c r="X82" s="394"/>
      <c r="Y82" s="378"/>
      <c r="Z82" s="378"/>
      <c r="AA82" s="379"/>
    </row>
    <row r="83" spans="1:27" ht="51.75" customHeight="1">
      <c r="A83" s="257"/>
      <c r="B83" s="300" t="s">
        <v>428</v>
      </c>
      <c r="C83" s="394" t="s">
        <v>755</v>
      </c>
      <c r="D83" s="394"/>
      <c r="E83" s="394"/>
      <c r="F83" s="394"/>
      <c r="G83" s="394"/>
      <c r="H83" s="394"/>
      <c r="I83" s="394"/>
      <c r="J83" s="394"/>
      <c r="K83" s="394"/>
      <c r="L83" s="394"/>
      <c r="M83" s="394"/>
      <c r="N83" s="394"/>
      <c r="O83" s="394"/>
      <c r="P83" s="394"/>
      <c r="Q83" s="394"/>
      <c r="R83" s="394"/>
      <c r="S83" s="394"/>
      <c r="T83" s="394"/>
      <c r="U83" s="394"/>
      <c r="V83" s="394"/>
      <c r="W83" s="394"/>
      <c r="X83" s="394"/>
      <c r="Y83" s="378"/>
      <c r="Z83" s="378"/>
      <c r="AA83" s="379"/>
    </row>
    <row r="84" spans="1:27" ht="51.75" customHeight="1" thickBot="1">
      <c r="A84" s="257"/>
      <c r="B84" s="297" t="s">
        <v>491</v>
      </c>
      <c r="C84" s="412" t="s">
        <v>754</v>
      </c>
      <c r="D84" s="412"/>
      <c r="E84" s="412"/>
      <c r="F84" s="412"/>
      <c r="G84" s="412"/>
      <c r="H84" s="412"/>
      <c r="I84" s="412"/>
      <c r="J84" s="412"/>
      <c r="K84" s="412"/>
      <c r="L84" s="412"/>
      <c r="M84" s="412"/>
      <c r="N84" s="412"/>
      <c r="O84" s="412"/>
      <c r="P84" s="412"/>
      <c r="Q84" s="412"/>
      <c r="R84" s="412"/>
      <c r="S84" s="412"/>
      <c r="T84" s="412"/>
      <c r="U84" s="412"/>
      <c r="V84" s="412"/>
      <c r="W84" s="412"/>
      <c r="X84" s="412"/>
      <c r="Y84" s="375"/>
      <c r="Z84" s="375"/>
      <c r="AA84" s="376"/>
    </row>
    <row r="85" spans="1:27" ht="20.25" customHeight="1" thickBot="1">
      <c r="A85" s="251" t="s">
        <v>753</v>
      </c>
      <c r="B85" s="251"/>
      <c r="C85" s="258"/>
      <c r="D85" s="258"/>
      <c r="E85" s="258"/>
      <c r="F85" s="258"/>
      <c r="G85" s="258"/>
      <c r="H85" s="258"/>
      <c r="I85" s="258"/>
      <c r="J85" s="251"/>
      <c r="K85" s="251"/>
      <c r="L85" s="251"/>
      <c r="M85" s="251"/>
      <c r="N85" s="251"/>
      <c r="O85" s="251"/>
      <c r="P85" s="251"/>
      <c r="Q85" s="251"/>
      <c r="R85" s="251"/>
      <c r="S85" s="259"/>
      <c r="T85" s="259"/>
      <c r="U85" s="259"/>
      <c r="V85" s="259"/>
      <c r="W85" s="259"/>
      <c r="X85" s="259"/>
      <c r="Y85" s="259"/>
      <c r="Z85" s="259"/>
      <c r="AA85" s="259"/>
    </row>
    <row r="86" spans="1:27" ht="60" customHeight="1" thickBot="1">
      <c r="A86" s="258"/>
      <c r="B86" s="291" t="s">
        <v>328</v>
      </c>
      <c r="C86" s="437" t="s">
        <v>886</v>
      </c>
      <c r="D86" s="438"/>
      <c r="E86" s="438"/>
      <c r="F86" s="438"/>
      <c r="G86" s="438"/>
      <c r="H86" s="438"/>
      <c r="I86" s="438"/>
      <c r="J86" s="438"/>
      <c r="K86" s="438"/>
      <c r="L86" s="438"/>
      <c r="M86" s="438"/>
      <c r="N86" s="438"/>
      <c r="O86" s="438"/>
      <c r="P86" s="438"/>
      <c r="Q86" s="438"/>
      <c r="R86" s="438"/>
      <c r="S86" s="438"/>
      <c r="T86" s="438"/>
      <c r="U86" s="438"/>
      <c r="V86" s="438"/>
      <c r="W86" s="438"/>
      <c r="X86" s="439"/>
      <c r="Y86" s="373"/>
      <c r="Z86" s="373"/>
      <c r="AA86" s="374"/>
    </row>
    <row r="87" spans="1:27" ht="20.25" customHeight="1" thickBot="1">
      <c r="A87" s="251" t="s">
        <v>752</v>
      </c>
      <c r="B87" s="251"/>
      <c r="C87" s="258"/>
      <c r="D87" s="258"/>
      <c r="E87" s="258"/>
      <c r="F87" s="258"/>
      <c r="G87" s="258"/>
      <c r="H87" s="258"/>
      <c r="I87" s="258"/>
      <c r="J87" s="251"/>
      <c r="K87" s="251"/>
      <c r="L87" s="251"/>
      <c r="M87" s="251"/>
      <c r="N87" s="251"/>
      <c r="O87" s="251"/>
      <c r="P87" s="251"/>
      <c r="Q87" s="251"/>
      <c r="R87" s="251"/>
      <c r="S87" s="259"/>
      <c r="T87" s="259"/>
      <c r="U87" s="259"/>
      <c r="V87" s="259"/>
      <c r="W87" s="259"/>
      <c r="X87" s="259"/>
      <c r="Y87" s="259"/>
      <c r="Z87" s="259"/>
      <c r="AA87" s="259"/>
    </row>
    <row r="88" spans="1:27" ht="82.5" customHeight="1">
      <c r="A88" s="258"/>
      <c r="B88" s="292" t="s">
        <v>328</v>
      </c>
      <c r="C88" s="393" t="s">
        <v>751</v>
      </c>
      <c r="D88" s="393"/>
      <c r="E88" s="393"/>
      <c r="F88" s="393"/>
      <c r="G88" s="393"/>
      <c r="H88" s="393"/>
      <c r="I88" s="393"/>
      <c r="J88" s="393"/>
      <c r="K88" s="393"/>
      <c r="L88" s="393"/>
      <c r="M88" s="393"/>
      <c r="N88" s="393"/>
      <c r="O88" s="393"/>
      <c r="P88" s="393"/>
      <c r="Q88" s="393"/>
      <c r="R88" s="393"/>
      <c r="S88" s="393"/>
      <c r="T88" s="393"/>
      <c r="U88" s="393"/>
      <c r="V88" s="393"/>
      <c r="W88" s="393"/>
      <c r="X88" s="393"/>
      <c r="Y88" s="380"/>
      <c r="Z88" s="380"/>
      <c r="AA88" s="381"/>
    </row>
    <row r="89" spans="1:27" ht="51" customHeight="1" thickBot="1">
      <c r="A89" s="258"/>
      <c r="B89" s="290" t="s">
        <v>364</v>
      </c>
      <c r="C89" s="377" t="s">
        <v>750</v>
      </c>
      <c r="D89" s="377"/>
      <c r="E89" s="377"/>
      <c r="F89" s="377"/>
      <c r="G89" s="377"/>
      <c r="H89" s="377"/>
      <c r="I89" s="377"/>
      <c r="J89" s="377"/>
      <c r="K89" s="377"/>
      <c r="L89" s="377"/>
      <c r="M89" s="377"/>
      <c r="N89" s="377"/>
      <c r="O89" s="377"/>
      <c r="P89" s="377"/>
      <c r="Q89" s="377"/>
      <c r="R89" s="377"/>
      <c r="S89" s="377"/>
      <c r="T89" s="377"/>
      <c r="U89" s="377"/>
      <c r="V89" s="377"/>
      <c r="W89" s="377"/>
      <c r="X89" s="377"/>
      <c r="Y89" s="375"/>
      <c r="Z89" s="375"/>
      <c r="AA89" s="376"/>
    </row>
    <row r="90" spans="1:27" ht="20.25" customHeight="1" thickBot="1">
      <c r="A90" s="234" t="s">
        <v>749</v>
      </c>
      <c r="B90" s="232"/>
      <c r="C90" s="274"/>
      <c r="D90" s="273"/>
      <c r="E90" s="273"/>
      <c r="F90" s="273"/>
      <c r="G90" s="273"/>
      <c r="H90" s="273"/>
      <c r="I90" s="273"/>
      <c r="J90" s="273"/>
      <c r="K90" s="273"/>
      <c r="L90" s="273"/>
      <c r="M90" s="273"/>
      <c r="N90" s="273"/>
      <c r="O90" s="273"/>
      <c r="P90" s="273"/>
      <c r="Q90" s="273"/>
      <c r="R90" s="273"/>
      <c r="S90" s="273"/>
      <c r="T90" s="273"/>
      <c r="U90" s="273"/>
      <c r="V90" s="273"/>
      <c r="W90" s="273"/>
      <c r="X90" s="273"/>
      <c r="Y90" s="245"/>
      <c r="Z90" s="245"/>
      <c r="AA90" s="245"/>
    </row>
    <row r="91" spans="1:27" ht="68.25" customHeight="1" thickBot="1">
      <c r="A91" s="257"/>
      <c r="B91" s="298" t="s">
        <v>401</v>
      </c>
      <c r="C91" s="408" t="s">
        <v>748</v>
      </c>
      <c r="D91" s="408"/>
      <c r="E91" s="408"/>
      <c r="F91" s="408"/>
      <c r="G91" s="408"/>
      <c r="H91" s="408"/>
      <c r="I91" s="408"/>
      <c r="J91" s="408"/>
      <c r="K91" s="408"/>
      <c r="L91" s="408"/>
      <c r="M91" s="408"/>
      <c r="N91" s="408"/>
      <c r="O91" s="408"/>
      <c r="P91" s="408"/>
      <c r="Q91" s="408"/>
      <c r="R91" s="408"/>
      <c r="S91" s="408"/>
      <c r="T91" s="408"/>
      <c r="U91" s="408"/>
      <c r="V91" s="408"/>
      <c r="W91" s="408"/>
      <c r="X91" s="408"/>
      <c r="Y91" s="373"/>
      <c r="Z91" s="373"/>
      <c r="AA91" s="374"/>
    </row>
    <row r="92" spans="1:27" ht="20.25" customHeight="1" thickBot="1">
      <c r="A92" s="234" t="s">
        <v>747</v>
      </c>
      <c r="B92" s="232"/>
      <c r="C92" s="274"/>
      <c r="D92" s="273"/>
      <c r="E92" s="273"/>
      <c r="F92" s="273"/>
      <c r="G92" s="273"/>
      <c r="H92" s="273"/>
      <c r="I92" s="273"/>
      <c r="J92" s="273"/>
      <c r="K92" s="273"/>
      <c r="L92" s="273"/>
      <c r="M92" s="273"/>
      <c r="N92" s="273"/>
      <c r="O92" s="273"/>
      <c r="P92" s="273"/>
      <c r="Q92" s="273"/>
      <c r="R92" s="273"/>
      <c r="S92" s="273"/>
      <c r="T92" s="273"/>
      <c r="U92" s="273"/>
      <c r="V92" s="273"/>
      <c r="W92" s="273"/>
      <c r="X92" s="273"/>
      <c r="Y92" s="245"/>
      <c r="Z92" s="245"/>
      <c r="AA92" s="245"/>
    </row>
    <row r="93" spans="1:27" ht="55.5" customHeight="1">
      <c r="A93" s="257"/>
      <c r="B93" s="299" t="s">
        <v>401</v>
      </c>
      <c r="C93" s="413" t="s">
        <v>746</v>
      </c>
      <c r="D93" s="413"/>
      <c r="E93" s="413"/>
      <c r="F93" s="413"/>
      <c r="G93" s="413"/>
      <c r="H93" s="413"/>
      <c r="I93" s="413"/>
      <c r="J93" s="413"/>
      <c r="K93" s="413"/>
      <c r="L93" s="413"/>
      <c r="M93" s="413"/>
      <c r="N93" s="413"/>
      <c r="O93" s="413"/>
      <c r="P93" s="413"/>
      <c r="Q93" s="413"/>
      <c r="R93" s="413"/>
      <c r="S93" s="413"/>
      <c r="T93" s="413"/>
      <c r="U93" s="413"/>
      <c r="V93" s="413"/>
      <c r="W93" s="413"/>
      <c r="X93" s="413"/>
      <c r="Y93" s="380"/>
      <c r="Z93" s="380"/>
      <c r="AA93" s="381"/>
    </row>
    <row r="94" spans="1:27" ht="39" customHeight="1">
      <c r="A94" s="257"/>
      <c r="B94" s="300" t="s">
        <v>344</v>
      </c>
      <c r="C94" s="394" t="s">
        <v>745</v>
      </c>
      <c r="D94" s="394"/>
      <c r="E94" s="394"/>
      <c r="F94" s="394"/>
      <c r="G94" s="394"/>
      <c r="H94" s="394"/>
      <c r="I94" s="394"/>
      <c r="J94" s="394"/>
      <c r="K94" s="394"/>
      <c r="L94" s="394"/>
      <c r="M94" s="394"/>
      <c r="N94" s="394"/>
      <c r="O94" s="394"/>
      <c r="P94" s="394"/>
      <c r="Q94" s="394"/>
      <c r="R94" s="394"/>
      <c r="S94" s="394"/>
      <c r="T94" s="394"/>
      <c r="U94" s="394"/>
      <c r="V94" s="394"/>
      <c r="W94" s="394"/>
      <c r="X94" s="394"/>
      <c r="Y94" s="378"/>
      <c r="Z94" s="378"/>
      <c r="AA94" s="379"/>
    </row>
    <row r="95" spans="1:27" ht="55.5" customHeight="1" thickBot="1">
      <c r="A95" s="257"/>
      <c r="B95" s="297" t="s">
        <v>422</v>
      </c>
      <c r="C95" s="412" t="s">
        <v>744</v>
      </c>
      <c r="D95" s="412"/>
      <c r="E95" s="412"/>
      <c r="F95" s="412"/>
      <c r="G95" s="412"/>
      <c r="H95" s="412"/>
      <c r="I95" s="412"/>
      <c r="J95" s="412"/>
      <c r="K95" s="412"/>
      <c r="L95" s="412"/>
      <c r="M95" s="412"/>
      <c r="N95" s="412"/>
      <c r="O95" s="412"/>
      <c r="P95" s="412"/>
      <c r="Q95" s="412"/>
      <c r="R95" s="412"/>
      <c r="S95" s="412"/>
      <c r="T95" s="412"/>
      <c r="U95" s="412"/>
      <c r="V95" s="412"/>
      <c r="W95" s="412"/>
      <c r="X95" s="412"/>
      <c r="Y95" s="375"/>
      <c r="Z95" s="375"/>
      <c r="AA95" s="376"/>
    </row>
    <row r="96" spans="1:27" s="263" customFormat="1" ht="20.25" customHeight="1" thickBot="1">
      <c r="A96" s="260" t="s">
        <v>743</v>
      </c>
      <c r="B96" s="260"/>
      <c r="C96" s="261"/>
      <c r="D96" s="261"/>
      <c r="E96" s="261"/>
      <c r="F96" s="261"/>
      <c r="G96" s="261"/>
      <c r="H96" s="261"/>
      <c r="I96" s="261"/>
      <c r="J96" s="260"/>
      <c r="K96" s="260"/>
      <c r="L96" s="260"/>
      <c r="M96" s="260"/>
      <c r="N96" s="260"/>
      <c r="O96" s="260"/>
      <c r="P96" s="260"/>
      <c r="Q96" s="260"/>
      <c r="R96" s="260"/>
      <c r="S96" s="262"/>
      <c r="T96" s="262"/>
      <c r="U96" s="262"/>
      <c r="V96" s="262"/>
      <c r="W96" s="262"/>
      <c r="X96" s="262"/>
      <c r="Y96" s="262"/>
      <c r="Z96" s="262"/>
      <c r="AA96" s="262"/>
    </row>
    <row r="97" spans="1:32" s="263" customFormat="1" ht="52.5" customHeight="1">
      <c r="A97" s="262"/>
      <c r="B97" s="295" t="s">
        <v>328</v>
      </c>
      <c r="C97" s="478" t="s">
        <v>742</v>
      </c>
      <c r="D97" s="478"/>
      <c r="E97" s="478"/>
      <c r="F97" s="478"/>
      <c r="G97" s="478"/>
      <c r="H97" s="478"/>
      <c r="I97" s="478"/>
      <c r="J97" s="478"/>
      <c r="K97" s="478"/>
      <c r="L97" s="478"/>
      <c r="M97" s="478"/>
      <c r="N97" s="478"/>
      <c r="O97" s="478"/>
      <c r="P97" s="478"/>
      <c r="Q97" s="478"/>
      <c r="R97" s="478"/>
      <c r="S97" s="478"/>
      <c r="T97" s="478"/>
      <c r="U97" s="478"/>
      <c r="V97" s="478"/>
      <c r="W97" s="478"/>
      <c r="X97" s="478"/>
      <c r="Y97" s="380"/>
      <c r="Z97" s="380"/>
      <c r="AA97" s="381"/>
    </row>
    <row r="98" spans="1:32" s="263" customFormat="1" ht="33" customHeight="1">
      <c r="A98" s="262"/>
      <c r="B98" s="301" t="s">
        <v>364</v>
      </c>
      <c r="C98" s="402" t="s">
        <v>741</v>
      </c>
      <c r="D98" s="402"/>
      <c r="E98" s="402"/>
      <c r="F98" s="402"/>
      <c r="G98" s="402"/>
      <c r="H98" s="402"/>
      <c r="I98" s="402"/>
      <c r="J98" s="402"/>
      <c r="K98" s="402"/>
      <c r="L98" s="402"/>
      <c r="M98" s="402"/>
      <c r="N98" s="402"/>
      <c r="O98" s="402"/>
      <c r="P98" s="402"/>
      <c r="Q98" s="402"/>
      <c r="R98" s="402"/>
      <c r="S98" s="402"/>
      <c r="T98" s="402"/>
      <c r="U98" s="402"/>
      <c r="V98" s="402"/>
      <c r="W98" s="402"/>
      <c r="X98" s="402"/>
      <c r="Y98" s="378"/>
      <c r="Z98" s="378"/>
      <c r="AA98" s="379"/>
    </row>
    <row r="99" spans="1:32" s="263" customFormat="1" ht="50.25" customHeight="1">
      <c r="A99" s="262"/>
      <c r="B99" s="301" t="s">
        <v>362</v>
      </c>
      <c r="C99" s="402" t="s">
        <v>740</v>
      </c>
      <c r="D99" s="402"/>
      <c r="E99" s="402"/>
      <c r="F99" s="402"/>
      <c r="G99" s="402"/>
      <c r="H99" s="402"/>
      <c r="I99" s="402"/>
      <c r="J99" s="402"/>
      <c r="K99" s="402"/>
      <c r="L99" s="402"/>
      <c r="M99" s="402"/>
      <c r="N99" s="402"/>
      <c r="O99" s="402"/>
      <c r="P99" s="402"/>
      <c r="Q99" s="402"/>
      <c r="R99" s="402"/>
      <c r="S99" s="402"/>
      <c r="T99" s="402"/>
      <c r="U99" s="402"/>
      <c r="V99" s="402"/>
      <c r="W99" s="402"/>
      <c r="X99" s="402"/>
      <c r="Y99" s="378"/>
      <c r="Z99" s="378"/>
      <c r="AA99" s="379"/>
    </row>
    <row r="100" spans="1:32" s="262" customFormat="1" ht="47.25" customHeight="1">
      <c r="B100" s="301" t="s">
        <v>360</v>
      </c>
      <c r="C100" s="402" t="s">
        <v>739</v>
      </c>
      <c r="D100" s="402"/>
      <c r="E100" s="402"/>
      <c r="F100" s="402"/>
      <c r="G100" s="402"/>
      <c r="H100" s="402"/>
      <c r="I100" s="402"/>
      <c r="J100" s="402"/>
      <c r="K100" s="402"/>
      <c r="L100" s="402"/>
      <c r="M100" s="402"/>
      <c r="N100" s="402"/>
      <c r="O100" s="402"/>
      <c r="P100" s="402"/>
      <c r="Q100" s="402"/>
      <c r="R100" s="402"/>
      <c r="S100" s="402"/>
      <c r="T100" s="402"/>
      <c r="U100" s="402"/>
      <c r="V100" s="402"/>
      <c r="W100" s="402"/>
      <c r="X100" s="402"/>
      <c r="Y100" s="378"/>
      <c r="Z100" s="378"/>
      <c r="AA100" s="379"/>
      <c r="AB100" s="263"/>
      <c r="AC100" s="263"/>
      <c r="AD100" s="263"/>
      <c r="AE100" s="263"/>
      <c r="AF100" s="263"/>
    </row>
    <row r="101" spans="1:32" s="262" customFormat="1" ht="33" customHeight="1">
      <c r="B101" s="301" t="s">
        <v>358</v>
      </c>
      <c r="C101" s="403" t="s">
        <v>738</v>
      </c>
      <c r="D101" s="402"/>
      <c r="E101" s="402"/>
      <c r="F101" s="402"/>
      <c r="G101" s="402"/>
      <c r="H101" s="402"/>
      <c r="I101" s="402"/>
      <c r="J101" s="402"/>
      <c r="K101" s="402"/>
      <c r="L101" s="402"/>
      <c r="M101" s="402"/>
      <c r="N101" s="402"/>
      <c r="O101" s="402"/>
      <c r="P101" s="402"/>
      <c r="Q101" s="402"/>
      <c r="R101" s="402"/>
      <c r="S101" s="402"/>
      <c r="T101" s="402"/>
      <c r="U101" s="402"/>
      <c r="V101" s="402"/>
      <c r="W101" s="402"/>
      <c r="X101" s="402"/>
      <c r="Y101" s="378"/>
      <c r="Z101" s="378"/>
      <c r="AA101" s="379"/>
      <c r="AB101" s="263"/>
      <c r="AC101" s="263"/>
      <c r="AD101" s="263"/>
      <c r="AE101" s="263"/>
      <c r="AF101" s="263"/>
    </row>
    <row r="102" spans="1:32" s="262" customFormat="1" ht="33" customHeight="1">
      <c r="B102" s="301" t="s">
        <v>356</v>
      </c>
      <c r="C102" s="385" t="s">
        <v>737</v>
      </c>
      <c r="D102" s="386"/>
      <c r="E102" s="386"/>
      <c r="F102" s="386"/>
      <c r="G102" s="386"/>
      <c r="H102" s="386"/>
      <c r="I102" s="386"/>
      <c r="J102" s="386"/>
      <c r="K102" s="386"/>
      <c r="L102" s="386"/>
      <c r="M102" s="386"/>
      <c r="N102" s="386"/>
      <c r="O102" s="386"/>
      <c r="P102" s="386"/>
      <c r="Q102" s="386"/>
      <c r="R102" s="386"/>
      <c r="S102" s="386"/>
      <c r="T102" s="386"/>
      <c r="U102" s="386"/>
      <c r="V102" s="386"/>
      <c r="W102" s="386"/>
      <c r="X102" s="387"/>
      <c r="Y102" s="378"/>
      <c r="Z102" s="378"/>
      <c r="AA102" s="379"/>
      <c r="AB102" s="263"/>
      <c r="AC102" s="263"/>
      <c r="AD102" s="263"/>
      <c r="AE102" s="263"/>
      <c r="AF102" s="263"/>
    </row>
    <row r="103" spans="1:32" s="262" customFormat="1" ht="60" customHeight="1">
      <c r="A103" s="268"/>
      <c r="B103" s="301" t="s">
        <v>354</v>
      </c>
      <c r="C103" s="402" t="s">
        <v>736</v>
      </c>
      <c r="D103" s="402"/>
      <c r="E103" s="402"/>
      <c r="F103" s="402"/>
      <c r="G103" s="402"/>
      <c r="H103" s="402"/>
      <c r="I103" s="402"/>
      <c r="J103" s="402"/>
      <c r="K103" s="402"/>
      <c r="L103" s="402"/>
      <c r="M103" s="402"/>
      <c r="N103" s="402"/>
      <c r="O103" s="402"/>
      <c r="P103" s="402"/>
      <c r="Q103" s="402"/>
      <c r="R103" s="402"/>
      <c r="S103" s="402"/>
      <c r="T103" s="402"/>
      <c r="U103" s="402"/>
      <c r="V103" s="402"/>
      <c r="W103" s="402"/>
      <c r="X103" s="402"/>
      <c r="Y103" s="378"/>
      <c r="Z103" s="378"/>
      <c r="AA103" s="379"/>
      <c r="AB103" s="263"/>
      <c r="AC103" s="263"/>
      <c r="AD103" s="263"/>
      <c r="AE103" s="263"/>
      <c r="AF103" s="263"/>
    </row>
    <row r="104" spans="1:32" s="262" customFormat="1" ht="33" customHeight="1">
      <c r="A104" s="268"/>
      <c r="B104" s="301" t="s">
        <v>352</v>
      </c>
      <c r="C104" s="402" t="s">
        <v>735</v>
      </c>
      <c r="D104" s="402"/>
      <c r="E104" s="402"/>
      <c r="F104" s="402"/>
      <c r="G104" s="402"/>
      <c r="H104" s="402"/>
      <c r="I104" s="402"/>
      <c r="J104" s="402"/>
      <c r="K104" s="402"/>
      <c r="L104" s="402"/>
      <c r="M104" s="402"/>
      <c r="N104" s="402"/>
      <c r="O104" s="402"/>
      <c r="P104" s="402"/>
      <c r="Q104" s="402"/>
      <c r="R104" s="402"/>
      <c r="S104" s="402"/>
      <c r="T104" s="402"/>
      <c r="U104" s="402"/>
      <c r="V104" s="402"/>
      <c r="W104" s="402"/>
      <c r="X104" s="402"/>
      <c r="Y104" s="378"/>
      <c r="Z104" s="378"/>
      <c r="AA104" s="379"/>
      <c r="AB104" s="263"/>
      <c r="AC104" s="263"/>
      <c r="AD104" s="263"/>
      <c r="AE104" s="263"/>
      <c r="AF104" s="263"/>
    </row>
    <row r="105" spans="1:32" s="262" customFormat="1" ht="33" customHeight="1">
      <c r="A105" s="268"/>
      <c r="B105" s="301" t="s">
        <v>350</v>
      </c>
      <c r="C105" s="402" t="s">
        <v>734</v>
      </c>
      <c r="D105" s="402"/>
      <c r="E105" s="402"/>
      <c r="F105" s="402"/>
      <c r="G105" s="402"/>
      <c r="H105" s="402"/>
      <c r="I105" s="402"/>
      <c r="J105" s="402"/>
      <c r="K105" s="402"/>
      <c r="L105" s="402"/>
      <c r="M105" s="402"/>
      <c r="N105" s="402"/>
      <c r="O105" s="402"/>
      <c r="P105" s="402"/>
      <c r="Q105" s="402"/>
      <c r="R105" s="402"/>
      <c r="S105" s="402"/>
      <c r="T105" s="402"/>
      <c r="U105" s="402"/>
      <c r="V105" s="402"/>
      <c r="W105" s="402"/>
      <c r="X105" s="402"/>
      <c r="Y105" s="378"/>
      <c r="Z105" s="378"/>
      <c r="AA105" s="379"/>
      <c r="AB105" s="263"/>
      <c r="AC105" s="263"/>
      <c r="AD105" s="263"/>
      <c r="AE105" s="263"/>
      <c r="AF105" s="263"/>
    </row>
    <row r="106" spans="1:32" s="262" customFormat="1" ht="33" customHeight="1">
      <c r="A106" s="268"/>
      <c r="B106" s="301" t="s">
        <v>382</v>
      </c>
      <c r="C106" s="402" t="s">
        <v>733</v>
      </c>
      <c r="D106" s="402"/>
      <c r="E106" s="402"/>
      <c r="F106" s="402"/>
      <c r="G106" s="402"/>
      <c r="H106" s="402"/>
      <c r="I106" s="402"/>
      <c r="J106" s="402"/>
      <c r="K106" s="402"/>
      <c r="L106" s="402"/>
      <c r="M106" s="402"/>
      <c r="N106" s="402"/>
      <c r="O106" s="402"/>
      <c r="P106" s="402"/>
      <c r="Q106" s="402"/>
      <c r="R106" s="402"/>
      <c r="S106" s="402"/>
      <c r="T106" s="402"/>
      <c r="U106" s="402"/>
      <c r="V106" s="402"/>
      <c r="W106" s="402"/>
      <c r="X106" s="402"/>
      <c r="Y106" s="378"/>
      <c r="Z106" s="378"/>
      <c r="AA106" s="379"/>
      <c r="AB106" s="263"/>
      <c r="AC106" s="263"/>
      <c r="AD106" s="263"/>
      <c r="AE106" s="263"/>
      <c r="AF106" s="263"/>
    </row>
    <row r="107" spans="1:32" s="262" customFormat="1" ht="33" customHeight="1">
      <c r="A107" s="268"/>
      <c r="B107" s="301" t="s">
        <v>380</v>
      </c>
      <c r="C107" s="402" t="s">
        <v>732</v>
      </c>
      <c r="D107" s="402"/>
      <c r="E107" s="402"/>
      <c r="F107" s="402"/>
      <c r="G107" s="402"/>
      <c r="H107" s="402"/>
      <c r="I107" s="402"/>
      <c r="J107" s="402"/>
      <c r="K107" s="402"/>
      <c r="L107" s="402"/>
      <c r="M107" s="402"/>
      <c r="N107" s="402"/>
      <c r="O107" s="402"/>
      <c r="P107" s="402"/>
      <c r="Q107" s="402"/>
      <c r="R107" s="402"/>
      <c r="S107" s="402"/>
      <c r="T107" s="402"/>
      <c r="U107" s="402"/>
      <c r="V107" s="402"/>
      <c r="W107" s="402"/>
      <c r="X107" s="402"/>
      <c r="Y107" s="378"/>
      <c r="Z107" s="378"/>
      <c r="AA107" s="379"/>
      <c r="AB107" s="263"/>
      <c r="AC107" s="263"/>
      <c r="AD107" s="263"/>
      <c r="AE107" s="263"/>
      <c r="AF107" s="263"/>
    </row>
    <row r="108" spans="1:32" s="262" customFormat="1" ht="33" customHeight="1">
      <c r="A108" s="268"/>
      <c r="B108" s="301" t="s">
        <v>378</v>
      </c>
      <c r="C108" s="402" t="s">
        <v>731</v>
      </c>
      <c r="D108" s="402"/>
      <c r="E108" s="402"/>
      <c r="F108" s="402"/>
      <c r="G108" s="402"/>
      <c r="H108" s="402"/>
      <c r="I108" s="402"/>
      <c r="J108" s="402"/>
      <c r="K108" s="402"/>
      <c r="L108" s="402"/>
      <c r="M108" s="402"/>
      <c r="N108" s="402"/>
      <c r="O108" s="402"/>
      <c r="P108" s="402"/>
      <c r="Q108" s="402"/>
      <c r="R108" s="402"/>
      <c r="S108" s="402"/>
      <c r="T108" s="402"/>
      <c r="U108" s="402"/>
      <c r="V108" s="402"/>
      <c r="W108" s="402"/>
      <c r="X108" s="402"/>
      <c r="Y108" s="378"/>
      <c r="Z108" s="378"/>
      <c r="AA108" s="379"/>
      <c r="AB108" s="263"/>
      <c r="AC108" s="263"/>
      <c r="AD108" s="263"/>
      <c r="AE108" s="263"/>
      <c r="AF108" s="263"/>
    </row>
    <row r="109" spans="1:32" s="271" customFormat="1" ht="46.5" customHeight="1">
      <c r="A109" s="268"/>
      <c r="B109" s="302" t="s">
        <v>376</v>
      </c>
      <c r="C109" s="402" t="s">
        <v>730</v>
      </c>
      <c r="D109" s="402"/>
      <c r="E109" s="402"/>
      <c r="F109" s="402"/>
      <c r="G109" s="402"/>
      <c r="H109" s="402"/>
      <c r="I109" s="402"/>
      <c r="J109" s="402"/>
      <c r="K109" s="402"/>
      <c r="L109" s="402"/>
      <c r="M109" s="402"/>
      <c r="N109" s="402"/>
      <c r="O109" s="402"/>
      <c r="P109" s="402"/>
      <c r="Q109" s="402"/>
      <c r="R109" s="402"/>
      <c r="S109" s="402"/>
      <c r="T109" s="402"/>
      <c r="U109" s="402"/>
      <c r="V109" s="402"/>
      <c r="W109" s="402"/>
      <c r="X109" s="402"/>
      <c r="Y109" s="378"/>
      <c r="Z109" s="378"/>
      <c r="AA109" s="379"/>
      <c r="AB109" s="262"/>
      <c r="AC109" s="262"/>
      <c r="AD109" s="262"/>
      <c r="AE109" s="262"/>
      <c r="AF109" s="262"/>
    </row>
    <row r="110" spans="1:32" s="271" customFormat="1" ht="33" customHeight="1">
      <c r="A110" s="262"/>
      <c r="B110" s="302" t="s">
        <v>374</v>
      </c>
      <c r="C110" s="402" t="s">
        <v>729</v>
      </c>
      <c r="D110" s="402"/>
      <c r="E110" s="402"/>
      <c r="F110" s="402"/>
      <c r="G110" s="402"/>
      <c r="H110" s="402"/>
      <c r="I110" s="402"/>
      <c r="J110" s="402"/>
      <c r="K110" s="402"/>
      <c r="L110" s="402"/>
      <c r="M110" s="402"/>
      <c r="N110" s="402"/>
      <c r="O110" s="402"/>
      <c r="P110" s="402"/>
      <c r="Q110" s="402"/>
      <c r="R110" s="402"/>
      <c r="S110" s="402"/>
      <c r="T110" s="402"/>
      <c r="U110" s="402"/>
      <c r="V110" s="402"/>
      <c r="W110" s="402"/>
      <c r="X110" s="402"/>
      <c r="Y110" s="378"/>
      <c r="Z110" s="378"/>
      <c r="AA110" s="379"/>
      <c r="AB110" s="262"/>
      <c r="AC110" s="262"/>
      <c r="AD110" s="262"/>
      <c r="AE110" s="262"/>
      <c r="AF110" s="262"/>
    </row>
    <row r="111" spans="1:32" s="275" customFormat="1" ht="35.25" customHeight="1" thickBot="1">
      <c r="A111" s="262"/>
      <c r="B111" s="303" t="s">
        <v>728</v>
      </c>
      <c r="C111" s="404" t="s">
        <v>727</v>
      </c>
      <c r="D111" s="404"/>
      <c r="E111" s="404"/>
      <c r="F111" s="404"/>
      <c r="G111" s="404"/>
      <c r="H111" s="404"/>
      <c r="I111" s="404"/>
      <c r="J111" s="404"/>
      <c r="K111" s="404"/>
      <c r="L111" s="404"/>
      <c r="M111" s="404"/>
      <c r="N111" s="404"/>
      <c r="O111" s="404"/>
      <c r="P111" s="404"/>
      <c r="Q111" s="404"/>
      <c r="R111" s="404"/>
      <c r="S111" s="404"/>
      <c r="T111" s="404"/>
      <c r="U111" s="404"/>
      <c r="V111" s="404"/>
      <c r="W111" s="404"/>
      <c r="X111" s="404"/>
      <c r="Y111" s="375"/>
      <c r="Z111" s="375"/>
      <c r="AA111" s="376"/>
      <c r="AB111" s="262"/>
      <c r="AC111" s="262"/>
      <c r="AD111" s="262"/>
      <c r="AE111" s="262"/>
      <c r="AF111" s="262"/>
    </row>
    <row r="112" spans="1:32" ht="20.25" customHeight="1" thickBot="1">
      <c r="A112" s="251" t="s">
        <v>726</v>
      </c>
      <c r="B112" s="251"/>
      <c r="C112" s="258"/>
      <c r="D112" s="258"/>
      <c r="E112" s="258"/>
      <c r="F112" s="258"/>
      <c r="G112" s="258"/>
      <c r="H112" s="258"/>
      <c r="I112" s="258"/>
      <c r="J112" s="251"/>
      <c r="K112" s="251"/>
      <c r="L112" s="251"/>
      <c r="M112" s="251"/>
      <c r="N112" s="251"/>
      <c r="O112" s="251"/>
      <c r="P112" s="251"/>
      <c r="Q112" s="251"/>
      <c r="R112" s="251"/>
      <c r="S112" s="259"/>
      <c r="T112" s="259"/>
      <c r="U112" s="259"/>
      <c r="V112" s="259"/>
      <c r="W112" s="259"/>
      <c r="X112" s="259"/>
      <c r="Y112" s="259"/>
      <c r="Z112" s="259"/>
      <c r="AA112" s="259"/>
    </row>
    <row r="113" spans="1:27" ht="39.75" customHeight="1">
      <c r="A113" s="258"/>
      <c r="B113" s="292" t="s">
        <v>328</v>
      </c>
      <c r="C113" s="393" t="s">
        <v>725</v>
      </c>
      <c r="D113" s="393"/>
      <c r="E113" s="393"/>
      <c r="F113" s="393"/>
      <c r="G113" s="393"/>
      <c r="H113" s="393"/>
      <c r="I113" s="393"/>
      <c r="J113" s="393"/>
      <c r="K113" s="393"/>
      <c r="L113" s="393"/>
      <c r="M113" s="393"/>
      <c r="N113" s="393"/>
      <c r="O113" s="393"/>
      <c r="P113" s="393"/>
      <c r="Q113" s="393"/>
      <c r="R113" s="393"/>
      <c r="S113" s="393"/>
      <c r="T113" s="393"/>
      <c r="U113" s="393"/>
      <c r="V113" s="393"/>
      <c r="W113" s="393"/>
      <c r="X113" s="393"/>
      <c r="Y113" s="380"/>
      <c r="Z113" s="380"/>
      <c r="AA113" s="381"/>
    </row>
    <row r="114" spans="1:27" ht="39.75" customHeight="1">
      <c r="A114" s="259"/>
      <c r="B114" s="293" t="s">
        <v>364</v>
      </c>
      <c r="C114" s="391" t="s">
        <v>724</v>
      </c>
      <c r="D114" s="391"/>
      <c r="E114" s="391"/>
      <c r="F114" s="391"/>
      <c r="G114" s="391"/>
      <c r="H114" s="391"/>
      <c r="I114" s="391"/>
      <c r="J114" s="391"/>
      <c r="K114" s="391"/>
      <c r="L114" s="391"/>
      <c r="M114" s="391"/>
      <c r="N114" s="391"/>
      <c r="O114" s="391"/>
      <c r="P114" s="391"/>
      <c r="Q114" s="391"/>
      <c r="R114" s="391"/>
      <c r="S114" s="391"/>
      <c r="T114" s="391"/>
      <c r="U114" s="391"/>
      <c r="V114" s="391"/>
      <c r="W114" s="391"/>
      <c r="X114" s="391"/>
      <c r="Y114" s="378"/>
      <c r="Z114" s="378"/>
      <c r="AA114" s="379"/>
    </row>
    <row r="115" spans="1:27" ht="49.5" customHeight="1">
      <c r="A115" s="259"/>
      <c r="B115" s="293" t="s">
        <v>362</v>
      </c>
      <c r="C115" s="391" t="s">
        <v>723</v>
      </c>
      <c r="D115" s="391"/>
      <c r="E115" s="391"/>
      <c r="F115" s="391"/>
      <c r="G115" s="391"/>
      <c r="H115" s="391"/>
      <c r="I115" s="391"/>
      <c r="J115" s="391"/>
      <c r="K115" s="391"/>
      <c r="L115" s="391"/>
      <c r="M115" s="391"/>
      <c r="N115" s="391"/>
      <c r="O115" s="391"/>
      <c r="P115" s="391"/>
      <c r="Q115" s="391"/>
      <c r="R115" s="391"/>
      <c r="S115" s="391"/>
      <c r="T115" s="391"/>
      <c r="U115" s="391"/>
      <c r="V115" s="391"/>
      <c r="W115" s="391"/>
      <c r="X115" s="391"/>
      <c r="Y115" s="378"/>
      <c r="Z115" s="378"/>
      <c r="AA115" s="379"/>
    </row>
    <row r="116" spans="1:27" ht="49.5" customHeight="1">
      <c r="A116" s="259"/>
      <c r="B116" s="293" t="s">
        <v>360</v>
      </c>
      <c r="C116" s="391" t="s">
        <v>722</v>
      </c>
      <c r="D116" s="391"/>
      <c r="E116" s="391"/>
      <c r="F116" s="391"/>
      <c r="G116" s="391"/>
      <c r="H116" s="391"/>
      <c r="I116" s="391"/>
      <c r="J116" s="391"/>
      <c r="K116" s="391"/>
      <c r="L116" s="391"/>
      <c r="M116" s="391"/>
      <c r="N116" s="391"/>
      <c r="O116" s="391"/>
      <c r="P116" s="391"/>
      <c r="Q116" s="391"/>
      <c r="R116" s="391"/>
      <c r="S116" s="391"/>
      <c r="T116" s="391"/>
      <c r="U116" s="391"/>
      <c r="V116" s="391"/>
      <c r="W116" s="391"/>
      <c r="X116" s="391"/>
      <c r="Y116" s="378"/>
      <c r="Z116" s="378"/>
      <c r="AA116" s="379"/>
    </row>
    <row r="117" spans="1:27" ht="49.5" customHeight="1">
      <c r="A117" s="259"/>
      <c r="B117" s="293" t="s">
        <v>358</v>
      </c>
      <c r="C117" s="391" t="s">
        <v>721</v>
      </c>
      <c r="D117" s="391"/>
      <c r="E117" s="391"/>
      <c r="F117" s="391"/>
      <c r="G117" s="391"/>
      <c r="H117" s="391"/>
      <c r="I117" s="391"/>
      <c r="J117" s="391"/>
      <c r="K117" s="391"/>
      <c r="L117" s="391"/>
      <c r="M117" s="391"/>
      <c r="N117" s="391"/>
      <c r="O117" s="391"/>
      <c r="P117" s="391"/>
      <c r="Q117" s="391"/>
      <c r="R117" s="391"/>
      <c r="S117" s="391"/>
      <c r="T117" s="391"/>
      <c r="U117" s="391"/>
      <c r="V117" s="391"/>
      <c r="W117" s="391"/>
      <c r="X117" s="391"/>
      <c r="Y117" s="378"/>
      <c r="Z117" s="378"/>
      <c r="AA117" s="379"/>
    </row>
    <row r="118" spans="1:27" ht="49.5" customHeight="1">
      <c r="A118" s="259"/>
      <c r="B118" s="293" t="s">
        <v>356</v>
      </c>
      <c r="C118" s="391" t="s">
        <v>720</v>
      </c>
      <c r="D118" s="391"/>
      <c r="E118" s="391"/>
      <c r="F118" s="391"/>
      <c r="G118" s="391"/>
      <c r="H118" s="391"/>
      <c r="I118" s="391"/>
      <c r="J118" s="391"/>
      <c r="K118" s="391"/>
      <c r="L118" s="391"/>
      <c r="M118" s="391"/>
      <c r="N118" s="391"/>
      <c r="O118" s="391"/>
      <c r="P118" s="391"/>
      <c r="Q118" s="391"/>
      <c r="R118" s="391"/>
      <c r="S118" s="391"/>
      <c r="T118" s="391"/>
      <c r="U118" s="391"/>
      <c r="V118" s="391"/>
      <c r="W118" s="391"/>
      <c r="X118" s="391"/>
      <c r="Y118" s="378"/>
      <c r="Z118" s="378"/>
      <c r="AA118" s="379"/>
    </row>
    <row r="119" spans="1:27" ht="66" customHeight="1" thickBot="1">
      <c r="A119" s="259"/>
      <c r="B119" s="290" t="s">
        <v>354</v>
      </c>
      <c r="C119" s="377" t="s">
        <v>719</v>
      </c>
      <c r="D119" s="377"/>
      <c r="E119" s="377"/>
      <c r="F119" s="377"/>
      <c r="G119" s="377"/>
      <c r="H119" s="377"/>
      <c r="I119" s="377"/>
      <c r="J119" s="377"/>
      <c r="K119" s="377"/>
      <c r="L119" s="377"/>
      <c r="M119" s="377"/>
      <c r="N119" s="377"/>
      <c r="O119" s="377"/>
      <c r="P119" s="377"/>
      <c r="Q119" s="377"/>
      <c r="R119" s="377"/>
      <c r="S119" s="377"/>
      <c r="T119" s="377"/>
      <c r="U119" s="377"/>
      <c r="V119" s="377"/>
      <c r="W119" s="377"/>
      <c r="X119" s="377"/>
      <c r="Y119" s="375"/>
      <c r="Z119" s="375"/>
      <c r="AA119" s="376"/>
    </row>
    <row r="120" spans="1:27" ht="20.25" customHeight="1" thickBot="1">
      <c r="A120" s="251" t="s">
        <v>718</v>
      </c>
      <c r="B120" s="251"/>
      <c r="C120" s="258"/>
      <c r="D120" s="258"/>
      <c r="E120" s="258"/>
      <c r="F120" s="258"/>
      <c r="G120" s="258"/>
      <c r="H120" s="258"/>
      <c r="I120" s="258"/>
      <c r="J120" s="251"/>
      <c r="K120" s="251"/>
      <c r="L120" s="251"/>
      <c r="M120" s="251"/>
      <c r="N120" s="251"/>
      <c r="O120" s="251"/>
      <c r="P120" s="251"/>
      <c r="Q120" s="251"/>
      <c r="R120" s="251"/>
      <c r="S120" s="259"/>
      <c r="T120" s="259"/>
      <c r="U120" s="259"/>
      <c r="V120" s="259"/>
      <c r="W120" s="259"/>
      <c r="X120" s="259"/>
      <c r="Y120" s="259"/>
      <c r="Z120" s="259"/>
      <c r="AA120" s="259"/>
    </row>
    <row r="121" spans="1:27" ht="60.75" customHeight="1">
      <c r="A121" s="259"/>
      <c r="B121" s="292" t="s">
        <v>328</v>
      </c>
      <c r="C121" s="440" t="s">
        <v>717</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380"/>
      <c r="Z121" s="380"/>
      <c r="AA121" s="381"/>
    </row>
    <row r="122" spans="1:27" ht="51" customHeight="1">
      <c r="A122" s="259"/>
      <c r="B122" s="293" t="s">
        <v>364</v>
      </c>
      <c r="C122" s="436" t="s">
        <v>716</v>
      </c>
      <c r="D122" s="436"/>
      <c r="E122" s="436"/>
      <c r="F122" s="436"/>
      <c r="G122" s="436"/>
      <c r="H122" s="436"/>
      <c r="I122" s="436"/>
      <c r="J122" s="436"/>
      <c r="K122" s="436"/>
      <c r="L122" s="436"/>
      <c r="M122" s="436"/>
      <c r="N122" s="436"/>
      <c r="O122" s="436"/>
      <c r="P122" s="436"/>
      <c r="Q122" s="436"/>
      <c r="R122" s="436"/>
      <c r="S122" s="436"/>
      <c r="T122" s="436"/>
      <c r="U122" s="436"/>
      <c r="V122" s="436"/>
      <c r="W122" s="436"/>
      <c r="X122" s="436"/>
      <c r="Y122" s="378"/>
      <c r="Z122" s="378"/>
      <c r="AA122" s="379"/>
    </row>
    <row r="123" spans="1:27" ht="51" customHeight="1" thickBot="1">
      <c r="A123" s="259"/>
      <c r="B123" s="290" t="s">
        <v>362</v>
      </c>
      <c r="C123" s="377" t="s">
        <v>715</v>
      </c>
      <c r="D123" s="377"/>
      <c r="E123" s="377"/>
      <c r="F123" s="377"/>
      <c r="G123" s="377"/>
      <c r="H123" s="377"/>
      <c r="I123" s="377"/>
      <c r="J123" s="377"/>
      <c r="K123" s="377"/>
      <c r="L123" s="377"/>
      <c r="M123" s="377"/>
      <c r="N123" s="377"/>
      <c r="O123" s="377"/>
      <c r="P123" s="377"/>
      <c r="Q123" s="377"/>
      <c r="R123" s="377"/>
      <c r="S123" s="377"/>
      <c r="T123" s="377"/>
      <c r="U123" s="377"/>
      <c r="V123" s="377"/>
      <c r="W123" s="377"/>
      <c r="X123" s="377"/>
      <c r="Y123" s="375"/>
      <c r="Z123" s="375"/>
      <c r="AA123" s="376"/>
    </row>
    <row r="124" spans="1:27" ht="20.25" customHeight="1" thickBot="1">
      <c r="A124" s="251" t="s">
        <v>714</v>
      </c>
      <c r="B124" s="251"/>
      <c r="C124" s="258"/>
      <c r="D124" s="258"/>
      <c r="E124" s="258"/>
      <c r="F124" s="258"/>
      <c r="G124" s="258"/>
      <c r="H124" s="258"/>
      <c r="I124" s="258"/>
      <c r="J124" s="251"/>
      <c r="K124" s="251"/>
      <c r="L124" s="251"/>
      <c r="M124" s="251"/>
      <c r="N124" s="251"/>
      <c r="O124" s="251"/>
      <c r="P124" s="251"/>
      <c r="Q124" s="251"/>
      <c r="R124" s="251"/>
      <c r="S124" s="259"/>
      <c r="T124" s="259"/>
      <c r="U124" s="259"/>
      <c r="V124" s="259"/>
      <c r="W124" s="259"/>
      <c r="X124" s="259"/>
      <c r="Y124" s="259"/>
      <c r="Z124" s="259"/>
      <c r="AA124" s="259"/>
    </row>
    <row r="125" spans="1:27" ht="39" customHeight="1">
      <c r="A125" s="259"/>
      <c r="B125" s="292" t="s">
        <v>328</v>
      </c>
      <c r="C125" s="393" t="s">
        <v>713</v>
      </c>
      <c r="D125" s="393"/>
      <c r="E125" s="393"/>
      <c r="F125" s="393"/>
      <c r="G125" s="393"/>
      <c r="H125" s="393"/>
      <c r="I125" s="393"/>
      <c r="J125" s="393"/>
      <c r="K125" s="393"/>
      <c r="L125" s="393"/>
      <c r="M125" s="393"/>
      <c r="N125" s="393"/>
      <c r="O125" s="393"/>
      <c r="P125" s="393"/>
      <c r="Q125" s="393"/>
      <c r="R125" s="393"/>
      <c r="S125" s="393"/>
      <c r="T125" s="393"/>
      <c r="U125" s="393"/>
      <c r="V125" s="393"/>
      <c r="W125" s="393"/>
      <c r="X125" s="393"/>
      <c r="Y125" s="380"/>
      <c r="Z125" s="380"/>
      <c r="AA125" s="381"/>
    </row>
    <row r="126" spans="1:27" ht="39" customHeight="1">
      <c r="A126" s="259"/>
      <c r="B126" s="293" t="s">
        <v>364</v>
      </c>
      <c r="C126" s="391" t="s">
        <v>712</v>
      </c>
      <c r="D126" s="391"/>
      <c r="E126" s="391"/>
      <c r="F126" s="391"/>
      <c r="G126" s="391"/>
      <c r="H126" s="391"/>
      <c r="I126" s="391"/>
      <c r="J126" s="391"/>
      <c r="K126" s="391"/>
      <c r="L126" s="391"/>
      <c r="M126" s="391"/>
      <c r="N126" s="391"/>
      <c r="O126" s="391"/>
      <c r="P126" s="391"/>
      <c r="Q126" s="391"/>
      <c r="R126" s="391"/>
      <c r="S126" s="391"/>
      <c r="T126" s="391"/>
      <c r="U126" s="391"/>
      <c r="V126" s="391"/>
      <c r="W126" s="391"/>
      <c r="X126" s="391"/>
      <c r="Y126" s="378"/>
      <c r="Z126" s="378"/>
      <c r="AA126" s="379"/>
    </row>
    <row r="127" spans="1:27" ht="39" customHeight="1" thickBot="1">
      <c r="A127" s="259"/>
      <c r="B127" s="290" t="s">
        <v>362</v>
      </c>
      <c r="C127" s="377" t="s">
        <v>711</v>
      </c>
      <c r="D127" s="377"/>
      <c r="E127" s="377"/>
      <c r="F127" s="377"/>
      <c r="G127" s="377"/>
      <c r="H127" s="377"/>
      <c r="I127" s="377"/>
      <c r="J127" s="377"/>
      <c r="K127" s="377"/>
      <c r="L127" s="377"/>
      <c r="M127" s="377"/>
      <c r="N127" s="377"/>
      <c r="O127" s="377"/>
      <c r="P127" s="377"/>
      <c r="Q127" s="377"/>
      <c r="R127" s="377"/>
      <c r="S127" s="377"/>
      <c r="T127" s="377"/>
      <c r="U127" s="377"/>
      <c r="V127" s="377"/>
      <c r="W127" s="377"/>
      <c r="X127" s="377"/>
      <c r="Y127" s="375"/>
      <c r="Z127" s="375"/>
      <c r="AA127" s="376"/>
    </row>
    <row r="128" spans="1:27" ht="20.25" customHeight="1" thickBot="1">
      <c r="A128" s="234" t="s">
        <v>710</v>
      </c>
      <c r="B128" s="232"/>
      <c r="C128" s="274"/>
      <c r="D128" s="273"/>
      <c r="E128" s="273"/>
      <c r="F128" s="273"/>
      <c r="G128" s="273"/>
      <c r="H128" s="273"/>
      <c r="I128" s="273"/>
      <c r="J128" s="273"/>
      <c r="K128" s="273"/>
      <c r="L128" s="273"/>
      <c r="M128" s="273"/>
      <c r="N128" s="273"/>
      <c r="O128" s="273"/>
      <c r="P128" s="273"/>
      <c r="Q128" s="273"/>
      <c r="R128" s="273"/>
      <c r="S128" s="273"/>
      <c r="T128" s="273"/>
      <c r="U128" s="273"/>
      <c r="V128" s="273"/>
      <c r="W128" s="273"/>
      <c r="X128" s="273"/>
      <c r="Y128" s="245"/>
      <c r="Z128" s="245"/>
      <c r="AA128" s="245"/>
    </row>
    <row r="129" spans="1:27" ht="51.75" customHeight="1" thickBot="1">
      <c r="A129" s="257"/>
      <c r="B129" s="298" t="s">
        <v>401</v>
      </c>
      <c r="C129" s="408" t="s">
        <v>709</v>
      </c>
      <c r="D129" s="408"/>
      <c r="E129" s="408"/>
      <c r="F129" s="408"/>
      <c r="G129" s="408"/>
      <c r="H129" s="408"/>
      <c r="I129" s="408"/>
      <c r="J129" s="408"/>
      <c r="K129" s="408"/>
      <c r="L129" s="408"/>
      <c r="M129" s="408"/>
      <c r="N129" s="408"/>
      <c r="O129" s="408"/>
      <c r="P129" s="408"/>
      <c r="Q129" s="408"/>
      <c r="R129" s="408"/>
      <c r="S129" s="408"/>
      <c r="T129" s="408"/>
      <c r="U129" s="408"/>
      <c r="V129" s="408"/>
      <c r="W129" s="408"/>
      <c r="X129" s="408"/>
      <c r="Y129" s="373"/>
      <c r="Z129" s="373"/>
      <c r="AA129" s="374"/>
    </row>
    <row r="130" spans="1:27" ht="20.25" customHeight="1" thickBot="1">
      <c r="A130" s="251" t="s">
        <v>708</v>
      </c>
      <c r="B130" s="251"/>
      <c r="C130" s="258"/>
      <c r="D130" s="258"/>
      <c r="E130" s="258"/>
      <c r="F130" s="258"/>
      <c r="G130" s="258"/>
      <c r="H130" s="258"/>
      <c r="I130" s="258"/>
      <c r="J130" s="251"/>
      <c r="K130" s="251"/>
      <c r="L130" s="251"/>
      <c r="M130" s="251"/>
      <c r="N130" s="251"/>
      <c r="O130" s="251"/>
      <c r="P130" s="251"/>
      <c r="Q130" s="251"/>
      <c r="R130" s="251"/>
      <c r="S130" s="259"/>
      <c r="T130" s="259"/>
      <c r="U130" s="259"/>
      <c r="V130" s="259"/>
      <c r="W130" s="259"/>
      <c r="X130" s="259"/>
      <c r="Y130" s="259"/>
      <c r="Z130" s="259"/>
      <c r="AA130" s="259"/>
    </row>
    <row r="131" spans="1:27" ht="42" customHeight="1">
      <c r="A131" s="259"/>
      <c r="B131" s="292" t="s">
        <v>328</v>
      </c>
      <c r="C131" s="393" t="s">
        <v>707</v>
      </c>
      <c r="D131" s="393"/>
      <c r="E131" s="393"/>
      <c r="F131" s="393"/>
      <c r="G131" s="393"/>
      <c r="H131" s="393"/>
      <c r="I131" s="393"/>
      <c r="J131" s="393"/>
      <c r="K131" s="393"/>
      <c r="L131" s="393"/>
      <c r="M131" s="393"/>
      <c r="N131" s="393"/>
      <c r="O131" s="393"/>
      <c r="P131" s="393"/>
      <c r="Q131" s="393"/>
      <c r="R131" s="393"/>
      <c r="S131" s="393"/>
      <c r="T131" s="393"/>
      <c r="U131" s="393"/>
      <c r="V131" s="393"/>
      <c r="W131" s="393"/>
      <c r="X131" s="393"/>
      <c r="Y131" s="380"/>
      <c r="Z131" s="380"/>
      <c r="AA131" s="381"/>
    </row>
    <row r="132" spans="1:27" ht="46.5" customHeight="1">
      <c r="A132" s="259"/>
      <c r="B132" s="293" t="s">
        <v>364</v>
      </c>
      <c r="C132" s="391" t="s">
        <v>706</v>
      </c>
      <c r="D132" s="391"/>
      <c r="E132" s="391"/>
      <c r="F132" s="391"/>
      <c r="G132" s="391"/>
      <c r="H132" s="391"/>
      <c r="I132" s="391"/>
      <c r="J132" s="391"/>
      <c r="K132" s="391"/>
      <c r="L132" s="391"/>
      <c r="M132" s="391"/>
      <c r="N132" s="391"/>
      <c r="O132" s="391"/>
      <c r="P132" s="391"/>
      <c r="Q132" s="391"/>
      <c r="R132" s="391"/>
      <c r="S132" s="391"/>
      <c r="T132" s="391"/>
      <c r="U132" s="391"/>
      <c r="V132" s="391"/>
      <c r="W132" s="391"/>
      <c r="X132" s="391"/>
      <c r="Y132" s="378"/>
      <c r="Z132" s="378"/>
      <c r="AA132" s="379"/>
    </row>
    <row r="133" spans="1:27" ht="42" customHeight="1">
      <c r="A133" s="259"/>
      <c r="B133" s="293" t="s">
        <v>362</v>
      </c>
      <c r="C133" s="391" t="s">
        <v>705</v>
      </c>
      <c r="D133" s="391"/>
      <c r="E133" s="391"/>
      <c r="F133" s="391"/>
      <c r="G133" s="391"/>
      <c r="H133" s="391"/>
      <c r="I133" s="391"/>
      <c r="J133" s="391"/>
      <c r="K133" s="391"/>
      <c r="L133" s="391"/>
      <c r="M133" s="391"/>
      <c r="N133" s="391"/>
      <c r="O133" s="391"/>
      <c r="P133" s="391"/>
      <c r="Q133" s="391"/>
      <c r="R133" s="391"/>
      <c r="S133" s="391"/>
      <c r="T133" s="391"/>
      <c r="U133" s="391"/>
      <c r="V133" s="391"/>
      <c r="W133" s="391"/>
      <c r="X133" s="391"/>
      <c r="Y133" s="378"/>
      <c r="Z133" s="378"/>
      <c r="AA133" s="379"/>
    </row>
    <row r="134" spans="1:27" ht="31.5" customHeight="1" thickBot="1">
      <c r="A134" s="259"/>
      <c r="B134" s="290" t="s">
        <v>360</v>
      </c>
      <c r="C134" s="473" t="s">
        <v>704</v>
      </c>
      <c r="D134" s="473"/>
      <c r="E134" s="473"/>
      <c r="F134" s="473"/>
      <c r="G134" s="473"/>
      <c r="H134" s="473"/>
      <c r="I134" s="473"/>
      <c r="J134" s="473"/>
      <c r="K134" s="473"/>
      <c r="L134" s="473"/>
      <c r="M134" s="473"/>
      <c r="N134" s="473"/>
      <c r="O134" s="473"/>
      <c r="P134" s="473"/>
      <c r="Q134" s="473"/>
      <c r="R134" s="473"/>
      <c r="S134" s="473"/>
      <c r="T134" s="473"/>
      <c r="U134" s="473"/>
      <c r="V134" s="473"/>
      <c r="W134" s="473"/>
      <c r="X134" s="473"/>
      <c r="Y134" s="424"/>
      <c r="Z134" s="425"/>
      <c r="AA134" s="426"/>
    </row>
    <row r="135" spans="1:27" ht="20.25" customHeight="1" thickBot="1">
      <c r="A135" s="251" t="s">
        <v>703</v>
      </c>
      <c r="B135" s="251"/>
      <c r="C135" s="258"/>
      <c r="D135" s="258"/>
      <c r="E135" s="258"/>
      <c r="F135" s="258"/>
      <c r="G135" s="258"/>
      <c r="H135" s="258"/>
      <c r="I135" s="258"/>
      <c r="J135" s="251"/>
      <c r="K135" s="251"/>
      <c r="L135" s="251"/>
      <c r="M135" s="251"/>
      <c r="N135" s="251"/>
      <c r="O135" s="251"/>
      <c r="P135" s="251"/>
      <c r="Q135" s="251"/>
      <c r="R135" s="251"/>
      <c r="S135" s="259"/>
      <c r="T135" s="259"/>
      <c r="U135" s="259"/>
      <c r="V135" s="259"/>
      <c r="W135" s="259"/>
      <c r="X135" s="259"/>
      <c r="Y135" s="259"/>
      <c r="Z135" s="259"/>
      <c r="AA135" s="259"/>
    </row>
    <row r="136" spans="1:27" ht="43.5" customHeight="1" thickBot="1">
      <c r="A136" s="259"/>
      <c r="B136" s="291" t="s">
        <v>328</v>
      </c>
      <c r="C136" s="437" t="s">
        <v>702</v>
      </c>
      <c r="D136" s="438"/>
      <c r="E136" s="438"/>
      <c r="F136" s="438"/>
      <c r="G136" s="438"/>
      <c r="H136" s="438"/>
      <c r="I136" s="438"/>
      <c r="J136" s="438"/>
      <c r="K136" s="438"/>
      <c r="L136" s="438"/>
      <c r="M136" s="438"/>
      <c r="N136" s="438"/>
      <c r="O136" s="438"/>
      <c r="P136" s="438"/>
      <c r="Q136" s="438"/>
      <c r="R136" s="438"/>
      <c r="S136" s="438"/>
      <c r="T136" s="438"/>
      <c r="U136" s="438"/>
      <c r="V136" s="438"/>
      <c r="W136" s="438"/>
      <c r="X136" s="439"/>
      <c r="Y136" s="405"/>
      <c r="Z136" s="406"/>
      <c r="AA136" s="407"/>
    </row>
    <row r="137" spans="1:27" ht="20.25" customHeight="1" thickBot="1">
      <c r="A137" s="234" t="s">
        <v>912</v>
      </c>
      <c r="B137" s="232"/>
      <c r="C137" s="274"/>
      <c r="D137" s="273"/>
      <c r="E137" s="273"/>
      <c r="F137" s="273"/>
      <c r="G137" s="273"/>
      <c r="H137" s="273"/>
      <c r="I137" s="273"/>
      <c r="J137" s="273"/>
      <c r="K137" s="273"/>
      <c r="L137" s="273"/>
      <c r="M137" s="273"/>
      <c r="N137" s="273"/>
      <c r="O137" s="273"/>
      <c r="P137" s="273"/>
      <c r="Q137" s="273"/>
      <c r="R137" s="273"/>
      <c r="S137" s="273"/>
      <c r="T137" s="273"/>
      <c r="U137" s="273"/>
      <c r="V137" s="273"/>
      <c r="W137" s="273"/>
      <c r="X137" s="273"/>
      <c r="Y137" s="245"/>
      <c r="Z137" s="245"/>
      <c r="AA137" s="245"/>
    </row>
    <row r="138" spans="1:27" ht="52.5" customHeight="1" thickBot="1">
      <c r="A138" s="257"/>
      <c r="B138" s="298" t="s">
        <v>401</v>
      </c>
      <c r="C138" s="408" t="s">
        <v>701</v>
      </c>
      <c r="D138" s="408"/>
      <c r="E138" s="408"/>
      <c r="F138" s="408"/>
      <c r="G138" s="408"/>
      <c r="H138" s="408"/>
      <c r="I138" s="408"/>
      <c r="J138" s="408"/>
      <c r="K138" s="408"/>
      <c r="L138" s="408"/>
      <c r="M138" s="408"/>
      <c r="N138" s="408"/>
      <c r="O138" s="408"/>
      <c r="P138" s="408"/>
      <c r="Q138" s="408"/>
      <c r="R138" s="408"/>
      <c r="S138" s="408"/>
      <c r="T138" s="408"/>
      <c r="U138" s="408"/>
      <c r="V138" s="408"/>
      <c r="W138" s="408"/>
      <c r="X138" s="408"/>
      <c r="Y138" s="405"/>
      <c r="Z138" s="406"/>
      <c r="AA138" s="407"/>
    </row>
    <row r="139" spans="1:27" ht="20.25" customHeight="1" thickBot="1">
      <c r="A139" s="234" t="s">
        <v>911</v>
      </c>
      <c r="B139" s="232"/>
      <c r="C139" s="274"/>
      <c r="D139" s="273"/>
      <c r="E139" s="273"/>
      <c r="F139" s="273"/>
      <c r="G139" s="273"/>
      <c r="H139" s="273"/>
      <c r="I139" s="273"/>
      <c r="J139" s="273"/>
      <c r="K139" s="273"/>
      <c r="L139" s="273"/>
      <c r="M139" s="273"/>
      <c r="N139" s="273"/>
      <c r="O139" s="273"/>
      <c r="P139" s="273"/>
      <c r="Q139" s="273"/>
      <c r="R139" s="273"/>
      <c r="S139" s="273"/>
      <c r="T139" s="273"/>
      <c r="U139" s="273"/>
      <c r="V139" s="273"/>
      <c r="W139" s="273"/>
      <c r="X139" s="273"/>
      <c r="Y139" s="245"/>
      <c r="Z139" s="245"/>
      <c r="AA139" s="245"/>
    </row>
    <row r="140" spans="1:27" ht="52.5" customHeight="1" thickBot="1">
      <c r="A140" s="234"/>
      <c r="B140" s="298" t="s">
        <v>401</v>
      </c>
      <c r="C140" s="408" t="s">
        <v>701</v>
      </c>
      <c r="D140" s="408"/>
      <c r="E140" s="408"/>
      <c r="F140" s="408"/>
      <c r="G140" s="408"/>
      <c r="H140" s="408"/>
      <c r="I140" s="408"/>
      <c r="J140" s="408"/>
      <c r="K140" s="408"/>
      <c r="L140" s="408"/>
      <c r="M140" s="408"/>
      <c r="N140" s="408"/>
      <c r="O140" s="408"/>
      <c r="P140" s="408"/>
      <c r="Q140" s="408"/>
      <c r="R140" s="408"/>
      <c r="S140" s="408"/>
      <c r="T140" s="408"/>
      <c r="U140" s="408"/>
      <c r="V140" s="408"/>
      <c r="W140" s="408"/>
      <c r="X140" s="408"/>
      <c r="Y140" s="405"/>
      <c r="Z140" s="406"/>
      <c r="AA140" s="407"/>
    </row>
    <row r="141" spans="1:27" ht="20.25" customHeight="1" thickBot="1">
      <c r="A141" s="251" t="s">
        <v>700</v>
      </c>
      <c r="B141" s="251"/>
      <c r="C141" s="258"/>
      <c r="D141" s="258"/>
      <c r="E141" s="258"/>
      <c r="F141" s="258"/>
      <c r="G141" s="258"/>
      <c r="H141" s="258"/>
      <c r="I141" s="258"/>
      <c r="J141" s="251"/>
      <c r="K141" s="251"/>
      <c r="L141" s="251"/>
      <c r="M141" s="251"/>
      <c r="N141" s="251"/>
      <c r="O141" s="251"/>
      <c r="P141" s="251"/>
      <c r="Q141" s="251"/>
      <c r="R141" s="251"/>
      <c r="S141" s="259"/>
      <c r="T141" s="259"/>
      <c r="U141" s="259"/>
      <c r="V141" s="259"/>
      <c r="W141" s="259"/>
      <c r="X141" s="259"/>
      <c r="Y141" s="259"/>
      <c r="Z141" s="259"/>
      <c r="AA141" s="259"/>
    </row>
    <row r="142" spans="1:27" ht="43.5" customHeight="1" thickBot="1">
      <c r="A142" s="259"/>
      <c r="B142" s="291" t="s">
        <v>328</v>
      </c>
      <c r="C142" s="437" t="s">
        <v>699</v>
      </c>
      <c r="D142" s="438"/>
      <c r="E142" s="438"/>
      <c r="F142" s="438"/>
      <c r="G142" s="438"/>
      <c r="H142" s="438"/>
      <c r="I142" s="438"/>
      <c r="J142" s="438"/>
      <c r="K142" s="438"/>
      <c r="L142" s="438"/>
      <c r="M142" s="438"/>
      <c r="N142" s="438"/>
      <c r="O142" s="438"/>
      <c r="P142" s="438"/>
      <c r="Q142" s="438"/>
      <c r="R142" s="438"/>
      <c r="S142" s="438"/>
      <c r="T142" s="438"/>
      <c r="U142" s="438"/>
      <c r="V142" s="438"/>
      <c r="W142" s="438"/>
      <c r="X142" s="439"/>
      <c r="Y142" s="405"/>
      <c r="Z142" s="406"/>
      <c r="AA142" s="407"/>
    </row>
    <row r="143" spans="1:27" ht="20.25" customHeight="1" thickBot="1">
      <c r="A143" s="251" t="s">
        <v>698</v>
      </c>
      <c r="B143" s="251"/>
      <c r="C143" s="258"/>
      <c r="D143" s="258"/>
      <c r="E143" s="258"/>
      <c r="F143" s="258"/>
      <c r="G143" s="258"/>
      <c r="H143" s="258"/>
      <c r="I143" s="258"/>
      <c r="J143" s="251"/>
      <c r="K143" s="251"/>
      <c r="L143" s="251"/>
      <c r="M143" s="251"/>
      <c r="N143" s="251"/>
      <c r="O143" s="251"/>
      <c r="P143" s="251"/>
      <c r="Q143" s="251"/>
      <c r="R143" s="251"/>
      <c r="S143" s="259"/>
      <c r="T143" s="259"/>
      <c r="U143" s="259"/>
      <c r="V143" s="259"/>
      <c r="W143" s="259"/>
      <c r="X143" s="259"/>
      <c r="Y143" s="259"/>
      <c r="Z143" s="259"/>
      <c r="AA143" s="259"/>
    </row>
    <row r="144" spans="1:27" ht="81.75" customHeight="1" thickBot="1">
      <c r="A144" s="251"/>
      <c r="B144" s="291" t="s">
        <v>328</v>
      </c>
      <c r="C144" s="435" t="s">
        <v>697</v>
      </c>
      <c r="D144" s="435"/>
      <c r="E144" s="435"/>
      <c r="F144" s="435"/>
      <c r="G144" s="435"/>
      <c r="H144" s="435"/>
      <c r="I144" s="435"/>
      <c r="J144" s="435"/>
      <c r="K144" s="435"/>
      <c r="L144" s="435"/>
      <c r="M144" s="435"/>
      <c r="N144" s="435"/>
      <c r="O144" s="435"/>
      <c r="P144" s="435"/>
      <c r="Q144" s="435"/>
      <c r="R144" s="435"/>
      <c r="S144" s="435"/>
      <c r="T144" s="435"/>
      <c r="U144" s="435"/>
      <c r="V144" s="435"/>
      <c r="W144" s="435"/>
      <c r="X144" s="435"/>
      <c r="Y144" s="373"/>
      <c r="Z144" s="373"/>
      <c r="AA144" s="374"/>
    </row>
    <row r="145" spans="1:28" ht="20.25" customHeight="1" thickBot="1">
      <c r="A145" s="234" t="s">
        <v>696</v>
      </c>
      <c r="B145" s="232"/>
      <c r="C145" s="274"/>
      <c r="D145" s="273"/>
      <c r="E145" s="273"/>
      <c r="F145" s="273"/>
      <c r="G145" s="273"/>
      <c r="H145" s="273"/>
      <c r="I145" s="273"/>
      <c r="J145" s="273"/>
      <c r="K145" s="273"/>
      <c r="L145" s="273"/>
      <c r="M145" s="273"/>
      <c r="N145" s="273"/>
      <c r="O145" s="273"/>
      <c r="P145" s="273"/>
      <c r="Q145" s="273"/>
      <c r="R145" s="273"/>
      <c r="S145" s="273"/>
      <c r="T145" s="273"/>
      <c r="U145" s="273"/>
      <c r="V145" s="273"/>
      <c r="W145" s="273"/>
      <c r="X145" s="273"/>
      <c r="Y145" s="245"/>
      <c r="Z145" s="245"/>
      <c r="AA145" s="245"/>
    </row>
    <row r="146" spans="1:28" ht="81.75" customHeight="1" thickBot="1">
      <c r="A146" s="257"/>
      <c r="B146" s="298" t="s">
        <v>401</v>
      </c>
      <c r="C146" s="408" t="s">
        <v>695</v>
      </c>
      <c r="D146" s="408"/>
      <c r="E146" s="408"/>
      <c r="F146" s="408"/>
      <c r="G146" s="408"/>
      <c r="H146" s="408"/>
      <c r="I146" s="408"/>
      <c r="J146" s="408"/>
      <c r="K146" s="408"/>
      <c r="L146" s="408"/>
      <c r="M146" s="408"/>
      <c r="N146" s="408"/>
      <c r="O146" s="408"/>
      <c r="P146" s="408"/>
      <c r="Q146" s="408"/>
      <c r="R146" s="408"/>
      <c r="S146" s="408"/>
      <c r="T146" s="408"/>
      <c r="U146" s="408"/>
      <c r="V146" s="408"/>
      <c r="W146" s="408"/>
      <c r="X146" s="408"/>
      <c r="Y146" s="373"/>
      <c r="Z146" s="373"/>
      <c r="AA146" s="374"/>
    </row>
    <row r="147" spans="1:28" ht="20.25" customHeight="1" thickBot="1">
      <c r="A147" s="224" t="s">
        <v>694</v>
      </c>
      <c r="C147" s="257"/>
      <c r="D147" s="257"/>
      <c r="E147" s="257"/>
      <c r="F147" s="257"/>
      <c r="G147" s="257"/>
      <c r="H147" s="257"/>
      <c r="I147" s="257"/>
      <c r="Y147" s="245"/>
      <c r="Z147" s="245"/>
      <c r="AA147" s="245"/>
    </row>
    <row r="148" spans="1:28" ht="54" customHeight="1" thickBot="1">
      <c r="A148" s="223"/>
      <c r="B148" s="298" t="s">
        <v>328</v>
      </c>
      <c r="C148" s="408" t="s">
        <v>693</v>
      </c>
      <c r="D148" s="409"/>
      <c r="E148" s="409"/>
      <c r="F148" s="409"/>
      <c r="G148" s="409"/>
      <c r="H148" s="409"/>
      <c r="I148" s="409"/>
      <c r="J148" s="409"/>
      <c r="K148" s="409"/>
      <c r="L148" s="409"/>
      <c r="M148" s="409"/>
      <c r="N148" s="409"/>
      <c r="O148" s="409"/>
      <c r="P148" s="409"/>
      <c r="Q148" s="409"/>
      <c r="R148" s="409"/>
      <c r="S148" s="409"/>
      <c r="T148" s="409"/>
      <c r="U148" s="409"/>
      <c r="V148" s="409"/>
      <c r="W148" s="409"/>
      <c r="X148" s="409"/>
      <c r="Y148" s="373"/>
      <c r="Z148" s="373"/>
      <c r="AA148" s="374"/>
    </row>
    <row r="149" spans="1:28" ht="20.25" customHeight="1" thickBot="1">
      <c r="A149" s="251" t="s">
        <v>692</v>
      </c>
      <c r="B149" s="251"/>
      <c r="C149" s="258"/>
      <c r="D149" s="258"/>
      <c r="E149" s="258"/>
      <c r="F149" s="258"/>
      <c r="G149" s="258"/>
      <c r="H149" s="258"/>
      <c r="I149" s="258"/>
      <c r="J149" s="251"/>
      <c r="K149" s="251"/>
      <c r="L149" s="251"/>
      <c r="M149" s="251"/>
      <c r="N149" s="251"/>
      <c r="O149" s="251"/>
      <c r="P149" s="251"/>
      <c r="Q149" s="251"/>
      <c r="R149" s="251"/>
      <c r="S149" s="259"/>
      <c r="T149" s="259"/>
      <c r="U149" s="259"/>
      <c r="V149" s="259"/>
      <c r="W149" s="259"/>
      <c r="X149" s="259"/>
      <c r="Y149" s="259"/>
      <c r="Z149" s="259"/>
      <c r="AA149" s="259"/>
    </row>
    <row r="150" spans="1:28" ht="31.5" customHeight="1">
      <c r="A150" s="259"/>
      <c r="B150" s="292" t="s">
        <v>328</v>
      </c>
      <c r="C150" s="393" t="s">
        <v>691</v>
      </c>
      <c r="D150" s="393"/>
      <c r="E150" s="393"/>
      <c r="F150" s="393"/>
      <c r="G150" s="393"/>
      <c r="H150" s="393"/>
      <c r="I150" s="393"/>
      <c r="J150" s="393"/>
      <c r="K150" s="393"/>
      <c r="L150" s="393"/>
      <c r="M150" s="393"/>
      <c r="N150" s="393"/>
      <c r="O150" s="393"/>
      <c r="P150" s="393"/>
      <c r="Q150" s="393"/>
      <c r="R150" s="393"/>
      <c r="S150" s="393"/>
      <c r="T150" s="393"/>
      <c r="U150" s="393"/>
      <c r="V150" s="393"/>
      <c r="W150" s="393"/>
      <c r="X150" s="393"/>
      <c r="Y150" s="380"/>
      <c r="Z150" s="380"/>
      <c r="AA150" s="381"/>
    </row>
    <row r="151" spans="1:28" ht="31.5" customHeight="1">
      <c r="A151" s="259"/>
      <c r="B151" s="293" t="s">
        <v>364</v>
      </c>
      <c r="C151" s="399" t="s">
        <v>690</v>
      </c>
      <c r="D151" s="399"/>
      <c r="E151" s="399"/>
      <c r="F151" s="399"/>
      <c r="G151" s="399"/>
      <c r="H151" s="399"/>
      <c r="I151" s="399"/>
      <c r="J151" s="399"/>
      <c r="K151" s="399"/>
      <c r="L151" s="399"/>
      <c r="M151" s="399"/>
      <c r="N151" s="399"/>
      <c r="O151" s="399"/>
      <c r="P151" s="399"/>
      <c r="Q151" s="399"/>
      <c r="R151" s="399"/>
      <c r="S151" s="399"/>
      <c r="T151" s="399"/>
      <c r="U151" s="399"/>
      <c r="V151" s="399"/>
      <c r="W151" s="399"/>
      <c r="X151" s="399"/>
      <c r="Y151" s="378"/>
      <c r="Z151" s="378"/>
      <c r="AA151" s="379"/>
    </row>
    <row r="152" spans="1:28" ht="31.5" customHeight="1" thickBot="1">
      <c r="A152" s="259"/>
      <c r="B152" s="290" t="s">
        <v>362</v>
      </c>
      <c r="C152" s="473" t="s">
        <v>689</v>
      </c>
      <c r="D152" s="473"/>
      <c r="E152" s="473"/>
      <c r="F152" s="473"/>
      <c r="G152" s="473"/>
      <c r="H152" s="473"/>
      <c r="I152" s="473"/>
      <c r="J152" s="473"/>
      <c r="K152" s="473"/>
      <c r="L152" s="473"/>
      <c r="M152" s="473"/>
      <c r="N152" s="473"/>
      <c r="O152" s="473"/>
      <c r="P152" s="473"/>
      <c r="Q152" s="473"/>
      <c r="R152" s="473"/>
      <c r="S152" s="473"/>
      <c r="T152" s="473"/>
      <c r="U152" s="473"/>
      <c r="V152" s="473"/>
      <c r="W152" s="473"/>
      <c r="X152" s="473"/>
      <c r="Y152" s="375"/>
      <c r="Z152" s="375"/>
      <c r="AA152" s="376"/>
    </row>
    <row r="153" spans="1:28" ht="20.25" customHeight="1" thickBot="1">
      <c r="A153" s="234" t="s">
        <v>688</v>
      </c>
      <c r="B153" s="232"/>
      <c r="C153" s="274"/>
      <c r="D153" s="273"/>
      <c r="E153" s="273"/>
      <c r="F153" s="273"/>
      <c r="G153" s="273"/>
      <c r="H153" s="273"/>
      <c r="I153" s="273"/>
      <c r="J153" s="273"/>
      <c r="K153" s="273"/>
      <c r="L153" s="273"/>
      <c r="M153" s="273"/>
      <c r="N153" s="273"/>
      <c r="O153" s="273"/>
      <c r="P153" s="273"/>
      <c r="Q153" s="273"/>
      <c r="R153" s="273"/>
      <c r="S153" s="273"/>
      <c r="T153" s="273"/>
      <c r="U153" s="273"/>
      <c r="V153" s="273"/>
      <c r="W153" s="273"/>
      <c r="X153" s="273"/>
      <c r="Y153" s="245"/>
      <c r="Z153" s="245"/>
      <c r="AA153" s="245"/>
    </row>
    <row r="154" spans="1:28" ht="297" customHeight="1" thickBot="1">
      <c r="A154" s="257"/>
      <c r="B154" s="298" t="s">
        <v>401</v>
      </c>
      <c r="C154" s="396" t="s">
        <v>687</v>
      </c>
      <c r="D154" s="396"/>
      <c r="E154" s="396"/>
      <c r="F154" s="396"/>
      <c r="G154" s="396"/>
      <c r="H154" s="396"/>
      <c r="I154" s="396"/>
      <c r="J154" s="396"/>
      <c r="K154" s="396"/>
      <c r="L154" s="396"/>
      <c r="M154" s="396"/>
      <c r="N154" s="396"/>
      <c r="O154" s="396"/>
      <c r="P154" s="396"/>
      <c r="Q154" s="396"/>
      <c r="R154" s="396"/>
      <c r="S154" s="396"/>
      <c r="T154" s="396"/>
      <c r="U154" s="396"/>
      <c r="V154" s="396"/>
      <c r="W154" s="396"/>
      <c r="X154" s="396"/>
      <c r="Y154" s="373"/>
      <c r="Z154" s="373"/>
      <c r="AA154" s="374"/>
    </row>
    <row r="155" spans="1:28" ht="20.25" customHeight="1" thickBot="1">
      <c r="A155" s="224" t="s">
        <v>686</v>
      </c>
      <c r="C155" s="257"/>
      <c r="D155" s="257"/>
      <c r="E155" s="257"/>
      <c r="F155" s="257"/>
      <c r="G155" s="257"/>
      <c r="H155" s="257"/>
      <c r="I155" s="257"/>
      <c r="AB155" s="233"/>
    </row>
    <row r="156" spans="1:28" ht="254.25" customHeight="1" thickBot="1">
      <c r="A156" s="257"/>
      <c r="B156" s="298" t="s">
        <v>328</v>
      </c>
      <c r="C156" s="397" t="s">
        <v>685</v>
      </c>
      <c r="D156" s="397"/>
      <c r="E156" s="397"/>
      <c r="F156" s="397"/>
      <c r="G156" s="397"/>
      <c r="H156" s="397"/>
      <c r="I156" s="397"/>
      <c r="J156" s="397"/>
      <c r="K156" s="397"/>
      <c r="L156" s="397"/>
      <c r="M156" s="397"/>
      <c r="N156" s="397"/>
      <c r="O156" s="397"/>
      <c r="P156" s="397"/>
      <c r="Q156" s="397"/>
      <c r="R156" s="397"/>
      <c r="S156" s="397"/>
      <c r="T156" s="397"/>
      <c r="U156" s="397"/>
      <c r="V156" s="397"/>
      <c r="W156" s="397"/>
      <c r="X156" s="398"/>
      <c r="Y156" s="373"/>
      <c r="Z156" s="373"/>
      <c r="AA156" s="374"/>
      <c r="AB156" s="233"/>
    </row>
    <row r="157" spans="1:28" ht="20.25" customHeight="1" thickBot="1">
      <c r="A157" s="234" t="s">
        <v>684</v>
      </c>
      <c r="B157" s="232"/>
      <c r="C157" s="274"/>
      <c r="D157" s="273"/>
      <c r="E157" s="273"/>
      <c r="F157" s="273"/>
      <c r="G157" s="273"/>
      <c r="H157" s="273"/>
      <c r="I157" s="273"/>
      <c r="J157" s="273"/>
      <c r="K157" s="273"/>
      <c r="L157" s="273"/>
      <c r="M157" s="273"/>
      <c r="N157" s="273"/>
      <c r="O157" s="273"/>
      <c r="P157" s="273"/>
      <c r="Q157" s="273"/>
      <c r="R157" s="273"/>
      <c r="S157" s="273"/>
      <c r="T157" s="273"/>
      <c r="U157" s="273"/>
      <c r="V157" s="273"/>
      <c r="W157" s="273"/>
      <c r="X157" s="273"/>
      <c r="Y157" s="245"/>
      <c r="Z157" s="245"/>
      <c r="AA157" s="245"/>
    </row>
    <row r="158" spans="1:28" ht="58.5" customHeight="1">
      <c r="A158" s="257"/>
      <c r="B158" s="299" t="s">
        <v>401</v>
      </c>
      <c r="C158" s="413" t="s">
        <v>683</v>
      </c>
      <c r="D158" s="413"/>
      <c r="E158" s="413"/>
      <c r="F158" s="413"/>
      <c r="G158" s="413"/>
      <c r="H158" s="413"/>
      <c r="I158" s="413"/>
      <c r="J158" s="413"/>
      <c r="K158" s="413"/>
      <c r="L158" s="413"/>
      <c r="M158" s="413"/>
      <c r="N158" s="413"/>
      <c r="O158" s="413"/>
      <c r="P158" s="413"/>
      <c r="Q158" s="413"/>
      <c r="R158" s="413"/>
      <c r="S158" s="413"/>
      <c r="T158" s="413"/>
      <c r="U158" s="413"/>
      <c r="V158" s="413"/>
      <c r="W158" s="413"/>
      <c r="X158" s="413"/>
      <c r="Y158" s="380"/>
      <c r="Z158" s="380"/>
      <c r="AA158" s="381"/>
    </row>
    <row r="159" spans="1:28" ht="66" customHeight="1">
      <c r="A159" s="257"/>
      <c r="B159" s="300" t="s">
        <v>344</v>
      </c>
      <c r="C159" s="394" t="s">
        <v>682</v>
      </c>
      <c r="D159" s="394"/>
      <c r="E159" s="394"/>
      <c r="F159" s="394"/>
      <c r="G159" s="394"/>
      <c r="H159" s="394"/>
      <c r="I159" s="394"/>
      <c r="J159" s="394"/>
      <c r="K159" s="394"/>
      <c r="L159" s="394"/>
      <c r="M159" s="394"/>
      <c r="N159" s="394"/>
      <c r="O159" s="394"/>
      <c r="P159" s="394"/>
      <c r="Q159" s="394"/>
      <c r="R159" s="394"/>
      <c r="S159" s="394"/>
      <c r="T159" s="394"/>
      <c r="U159" s="394"/>
      <c r="V159" s="394"/>
      <c r="W159" s="394"/>
      <c r="X159" s="394"/>
      <c r="Y159" s="378"/>
      <c r="Z159" s="378"/>
      <c r="AA159" s="379"/>
    </row>
    <row r="160" spans="1:28" ht="80.25" customHeight="1" thickBot="1">
      <c r="A160" s="257"/>
      <c r="B160" s="297" t="s">
        <v>422</v>
      </c>
      <c r="C160" s="412" t="s">
        <v>681</v>
      </c>
      <c r="D160" s="412"/>
      <c r="E160" s="412"/>
      <c r="F160" s="412"/>
      <c r="G160" s="412"/>
      <c r="H160" s="412"/>
      <c r="I160" s="412"/>
      <c r="J160" s="412"/>
      <c r="K160" s="412"/>
      <c r="L160" s="412"/>
      <c r="M160" s="412"/>
      <c r="N160" s="412"/>
      <c r="O160" s="412"/>
      <c r="P160" s="412"/>
      <c r="Q160" s="412"/>
      <c r="R160" s="412"/>
      <c r="S160" s="412"/>
      <c r="T160" s="412"/>
      <c r="U160" s="412"/>
      <c r="V160" s="412"/>
      <c r="W160" s="412"/>
      <c r="X160" s="412"/>
      <c r="Y160" s="375"/>
      <c r="Z160" s="375"/>
      <c r="AA160" s="376"/>
    </row>
    <row r="161" spans="1:27" ht="20.25" customHeight="1">
      <c r="A161" s="234" t="s">
        <v>680</v>
      </c>
      <c r="B161" s="232"/>
      <c r="C161" s="274"/>
      <c r="D161" s="273"/>
      <c r="E161" s="273"/>
      <c r="F161" s="273"/>
      <c r="G161" s="273"/>
      <c r="H161" s="273"/>
      <c r="I161" s="273"/>
      <c r="J161" s="273"/>
      <c r="K161" s="273"/>
      <c r="L161" s="273"/>
      <c r="M161" s="273"/>
      <c r="N161" s="273"/>
      <c r="O161" s="273"/>
      <c r="P161" s="273"/>
      <c r="Q161" s="273"/>
      <c r="R161" s="273"/>
      <c r="S161" s="273"/>
      <c r="T161" s="273"/>
      <c r="U161" s="273"/>
      <c r="V161" s="273"/>
      <c r="W161" s="273"/>
      <c r="X161" s="273"/>
      <c r="Y161" s="245"/>
      <c r="Z161" s="245"/>
      <c r="AA161" s="245"/>
    </row>
    <row r="162" spans="1:27" s="276" customFormat="1" ht="20.25" customHeight="1">
      <c r="A162" s="257"/>
      <c r="B162" s="400" t="s">
        <v>679</v>
      </c>
      <c r="C162" s="400"/>
      <c r="D162" s="400"/>
      <c r="E162" s="400"/>
      <c r="F162" s="400"/>
      <c r="G162" s="400"/>
      <c r="H162" s="400"/>
      <c r="I162" s="400"/>
      <c r="J162" s="400"/>
      <c r="K162" s="400"/>
      <c r="L162" s="400"/>
      <c r="M162" s="400"/>
      <c r="N162" s="400"/>
      <c r="O162" s="400"/>
      <c r="P162" s="400"/>
      <c r="Q162" s="400"/>
      <c r="R162" s="400"/>
      <c r="S162" s="400"/>
      <c r="T162" s="400"/>
      <c r="U162" s="400"/>
      <c r="V162" s="400"/>
      <c r="W162" s="400"/>
      <c r="X162" s="400"/>
      <c r="Y162" s="400"/>
      <c r="Z162" s="400"/>
      <c r="AA162" s="400"/>
    </row>
    <row r="163" spans="1:27" ht="9" customHeight="1" thickBot="1">
      <c r="A163" s="257"/>
      <c r="B163" s="400"/>
      <c r="C163" s="400"/>
      <c r="D163" s="400"/>
      <c r="E163" s="400"/>
      <c r="F163" s="400"/>
      <c r="G163" s="400"/>
      <c r="H163" s="400"/>
      <c r="I163" s="400"/>
      <c r="J163" s="400"/>
      <c r="K163" s="400"/>
      <c r="L163" s="400"/>
      <c r="M163" s="400"/>
      <c r="N163" s="400"/>
      <c r="O163" s="400"/>
      <c r="P163" s="400"/>
      <c r="Q163" s="400"/>
      <c r="R163" s="400"/>
      <c r="S163" s="400"/>
      <c r="T163" s="400"/>
      <c r="U163" s="400"/>
      <c r="V163" s="400"/>
      <c r="W163" s="400"/>
      <c r="X163" s="400"/>
      <c r="Y163" s="400"/>
      <c r="Z163" s="400"/>
      <c r="AA163" s="400"/>
    </row>
    <row r="164" spans="1:27" ht="64.5" customHeight="1">
      <c r="A164" s="259"/>
      <c r="B164" s="305" t="s">
        <v>401</v>
      </c>
      <c r="C164" s="393" t="s">
        <v>678</v>
      </c>
      <c r="D164" s="393"/>
      <c r="E164" s="393"/>
      <c r="F164" s="393"/>
      <c r="G164" s="393"/>
      <c r="H164" s="393"/>
      <c r="I164" s="393"/>
      <c r="J164" s="393"/>
      <c r="K164" s="393"/>
      <c r="L164" s="393"/>
      <c r="M164" s="393"/>
      <c r="N164" s="393"/>
      <c r="O164" s="393"/>
      <c r="P164" s="393"/>
      <c r="Q164" s="393"/>
      <c r="R164" s="393"/>
      <c r="S164" s="393"/>
      <c r="T164" s="393"/>
      <c r="U164" s="393"/>
      <c r="V164" s="393"/>
      <c r="W164" s="393"/>
      <c r="X164" s="393"/>
      <c r="Y164" s="380"/>
      <c r="Z164" s="380"/>
      <c r="AA164" s="381"/>
    </row>
    <row r="165" spans="1:27" ht="129" customHeight="1">
      <c r="A165" s="257"/>
      <c r="B165" s="306" t="s">
        <v>344</v>
      </c>
      <c r="C165" s="394" t="s">
        <v>677</v>
      </c>
      <c r="D165" s="394"/>
      <c r="E165" s="394"/>
      <c r="F165" s="394"/>
      <c r="G165" s="394"/>
      <c r="H165" s="394"/>
      <c r="I165" s="394"/>
      <c r="J165" s="394"/>
      <c r="K165" s="394"/>
      <c r="L165" s="394"/>
      <c r="M165" s="394"/>
      <c r="N165" s="394"/>
      <c r="O165" s="394"/>
      <c r="P165" s="394"/>
      <c r="Q165" s="394"/>
      <c r="R165" s="394"/>
      <c r="S165" s="394"/>
      <c r="T165" s="394"/>
      <c r="U165" s="394"/>
      <c r="V165" s="394"/>
      <c r="W165" s="394"/>
      <c r="X165" s="394"/>
      <c r="Y165" s="378"/>
      <c r="Z165" s="378"/>
      <c r="AA165" s="379"/>
    </row>
    <row r="166" spans="1:27" ht="31.5" customHeight="1">
      <c r="A166" s="257"/>
      <c r="B166" s="300" t="s">
        <v>422</v>
      </c>
      <c r="C166" s="395" t="s">
        <v>676</v>
      </c>
      <c r="D166" s="395"/>
      <c r="E166" s="395"/>
      <c r="F166" s="395"/>
      <c r="G166" s="395"/>
      <c r="H166" s="395"/>
      <c r="I166" s="395"/>
      <c r="J166" s="395"/>
      <c r="K166" s="395"/>
      <c r="L166" s="395"/>
      <c r="M166" s="395"/>
      <c r="N166" s="395"/>
      <c r="O166" s="395"/>
      <c r="P166" s="395"/>
      <c r="Q166" s="395"/>
      <c r="R166" s="395"/>
      <c r="S166" s="395"/>
      <c r="T166" s="395"/>
      <c r="U166" s="395"/>
      <c r="V166" s="395"/>
      <c r="W166" s="395"/>
      <c r="X166" s="395"/>
      <c r="Y166" s="378"/>
      <c r="Z166" s="378"/>
      <c r="AA166" s="379"/>
    </row>
    <row r="167" spans="1:27" ht="31.5" customHeight="1">
      <c r="A167" s="259"/>
      <c r="B167" s="306" t="s">
        <v>420</v>
      </c>
      <c r="C167" s="399" t="s">
        <v>625</v>
      </c>
      <c r="D167" s="399"/>
      <c r="E167" s="399"/>
      <c r="F167" s="399"/>
      <c r="G167" s="399"/>
      <c r="H167" s="399"/>
      <c r="I167" s="399"/>
      <c r="J167" s="399"/>
      <c r="K167" s="399"/>
      <c r="L167" s="399"/>
      <c r="M167" s="399"/>
      <c r="N167" s="399"/>
      <c r="O167" s="399"/>
      <c r="P167" s="399"/>
      <c r="Q167" s="399"/>
      <c r="R167" s="399"/>
      <c r="S167" s="399"/>
      <c r="T167" s="399"/>
      <c r="U167" s="399"/>
      <c r="V167" s="399"/>
      <c r="W167" s="399"/>
      <c r="X167" s="399"/>
      <c r="Y167" s="378"/>
      <c r="Z167" s="378"/>
      <c r="AA167" s="379"/>
    </row>
    <row r="168" spans="1:27" ht="31.5" customHeight="1">
      <c r="A168" s="257"/>
      <c r="B168" s="300" t="s">
        <v>465</v>
      </c>
      <c r="C168" s="394" t="s">
        <v>675</v>
      </c>
      <c r="D168" s="394"/>
      <c r="E168" s="394"/>
      <c r="F168" s="394"/>
      <c r="G168" s="394"/>
      <c r="H168" s="394"/>
      <c r="I168" s="394"/>
      <c r="J168" s="394"/>
      <c r="K168" s="394"/>
      <c r="L168" s="394"/>
      <c r="M168" s="394"/>
      <c r="N168" s="394"/>
      <c r="O168" s="394"/>
      <c r="P168" s="394"/>
      <c r="Q168" s="394"/>
      <c r="R168" s="394"/>
      <c r="S168" s="394"/>
      <c r="T168" s="394"/>
      <c r="U168" s="394"/>
      <c r="V168" s="394"/>
      <c r="W168" s="394"/>
      <c r="X168" s="394"/>
      <c r="Y168" s="378"/>
      <c r="Z168" s="378"/>
      <c r="AA168" s="379"/>
    </row>
    <row r="169" spans="1:27" s="276" customFormat="1" ht="249" customHeight="1" thickBot="1">
      <c r="A169" s="304"/>
      <c r="B169" s="297" t="s">
        <v>428</v>
      </c>
      <c r="C169" s="401" t="s">
        <v>674</v>
      </c>
      <c r="D169" s="401"/>
      <c r="E169" s="401"/>
      <c r="F169" s="401"/>
      <c r="G169" s="401"/>
      <c r="H169" s="401"/>
      <c r="I169" s="401"/>
      <c r="J169" s="401"/>
      <c r="K169" s="401"/>
      <c r="L169" s="401"/>
      <c r="M169" s="401"/>
      <c r="N169" s="401"/>
      <c r="O169" s="401"/>
      <c r="P169" s="401"/>
      <c r="Q169" s="401"/>
      <c r="R169" s="401"/>
      <c r="S169" s="401"/>
      <c r="T169" s="401"/>
      <c r="U169" s="401"/>
      <c r="V169" s="401"/>
      <c r="W169" s="401"/>
      <c r="X169" s="401"/>
      <c r="Y169" s="375"/>
      <c r="Z169" s="375"/>
      <c r="AA169" s="376"/>
    </row>
    <row r="170" spans="1:27" ht="20.25" customHeight="1" thickBot="1">
      <c r="A170" s="251" t="s">
        <v>673</v>
      </c>
      <c r="B170" s="251"/>
      <c r="C170" s="258"/>
      <c r="D170" s="258"/>
      <c r="E170" s="258"/>
      <c r="F170" s="258"/>
      <c r="G170" s="258"/>
      <c r="H170" s="258"/>
      <c r="I170" s="258"/>
      <c r="J170" s="251"/>
      <c r="K170" s="251"/>
      <c r="L170" s="251"/>
      <c r="M170" s="251"/>
      <c r="N170" s="251"/>
      <c r="O170" s="251"/>
      <c r="P170" s="251"/>
      <c r="Q170" s="251"/>
      <c r="R170" s="251"/>
      <c r="S170" s="259"/>
      <c r="T170" s="259"/>
      <c r="U170" s="259"/>
      <c r="V170" s="259"/>
      <c r="W170" s="259"/>
      <c r="X170" s="259"/>
      <c r="Y170" s="259"/>
      <c r="Z170" s="259"/>
      <c r="AA170" s="259"/>
    </row>
    <row r="171" spans="1:27" ht="43.5" customHeight="1" thickBot="1">
      <c r="A171" s="259"/>
      <c r="B171" s="291" t="s">
        <v>328</v>
      </c>
      <c r="C171" s="435" t="s">
        <v>672</v>
      </c>
      <c r="D171" s="435"/>
      <c r="E171" s="435"/>
      <c r="F171" s="435"/>
      <c r="G171" s="435"/>
      <c r="H171" s="435"/>
      <c r="I171" s="435"/>
      <c r="J171" s="435"/>
      <c r="K171" s="435"/>
      <c r="L171" s="435"/>
      <c r="M171" s="435"/>
      <c r="N171" s="435"/>
      <c r="O171" s="435"/>
      <c r="P171" s="435"/>
      <c r="Q171" s="435"/>
      <c r="R171" s="435"/>
      <c r="S171" s="435"/>
      <c r="T171" s="435"/>
      <c r="U171" s="435"/>
      <c r="V171" s="435"/>
      <c r="W171" s="435"/>
      <c r="X171" s="435"/>
      <c r="Y171" s="373"/>
      <c r="Z171" s="373"/>
      <c r="AA171" s="374"/>
    </row>
    <row r="172" spans="1:27" ht="20.25" customHeight="1" thickBot="1">
      <c r="A172" s="251" t="s">
        <v>671</v>
      </c>
      <c r="B172" s="251"/>
      <c r="C172" s="258"/>
      <c r="D172" s="258"/>
      <c r="E172" s="258"/>
      <c r="F172" s="258"/>
      <c r="G172" s="258"/>
      <c r="H172" s="258"/>
      <c r="I172" s="258"/>
      <c r="J172" s="251"/>
      <c r="K172" s="251"/>
      <c r="L172" s="251"/>
      <c r="M172" s="251"/>
      <c r="N172" s="251"/>
      <c r="O172" s="251"/>
      <c r="P172" s="251"/>
      <c r="Q172" s="251"/>
      <c r="R172" s="251"/>
      <c r="S172" s="259"/>
      <c r="T172" s="259"/>
      <c r="U172" s="259"/>
      <c r="V172" s="259"/>
      <c r="W172" s="259"/>
      <c r="X172" s="259"/>
      <c r="Y172" s="259"/>
      <c r="Z172" s="259"/>
      <c r="AA172" s="259"/>
    </row>
    <row r="173" spans="1:27" ht="55.5" customHeight="1">
      <c r="A173" s="259"/>
      <c r="B173" s="292" t="s">
        <v>328</v>
      </c>
      <c r="C173" s="393" t="s">
        <v>670</v>
      </c>
      <c r="D173" s="393"/>
      <c r="E173" s="393"/>
      <c r="F173" s="393"/>
      <c r="G173" s="393"/>
      <c r="H173" s="393"/>
      <c r="I173" s="393"/>
      <c r="J173" s="393"/>
      <c r="K173" s="393"/>
      <c r="L173" s="393"/>
      <c r="M173" s="393"/>
      <c r="N173" s="393"/>
      <c r="O173" s="393"/>
      <c r="P173" s="393"/>
      <c r="Q173" s="393"/>
      <c r="R173" s="393"/>
      <c r="S173" s="393"/>
      <c r="T173" s="393"/>
      <c r="U173" s="393"/>
      <c r="V173" s="393"/>
      <c r="W173" s="393"/>
      <c r="X173" s="393"/>
      <c r="Y173" s="380"/>
      <c r="Z173" s="380"/>
      <c r="AA173" s="381"/>
    </row>
    <row r="174" spans="1:27" ht="138" customHeight="1">
      <c r="A174" s="259"/>
      <c r="B174" s="307" t="s">
        <v>669</v>
      </c>
      <c r="C174" s="410" t="s">
        <v>887</v>
      </c>
      <c r="D174" s="411"/>
      <c r="E174" s="411"/>
      <c r="F174" s="411"/>
      <c r="G174" s="411"/>
      <c r="H174" s="411"/>
      <c r="I174" s="411"/>
      <c r="J174" s="411"/>
      <c r="K174" s="411"/>
      <c r="L174" s="411"/>
      <c r="M174" s="411"/>
      <c r="N174" s="411"/>
      <c r="O174" s="411"/>
      <c r="P174" s="411"/>
      <c r="Q174" s="411"/>
      <c r="R174" s="411"/>
      <c r="S174" s="411"/>
      <c r="T174" s="411"/>
      <c r="U174" s="411"/>
      <c r="V174" s="411"/>
      <c r="W174" s="411"/>
      <c r="X174" s="411"/>
      <c r="Y174" s="378"/>
      <c r="Z174" s="378"/>
      <c r="AA174" s="379"/>
    </row>
    <row r="175" spans="1:27" ht="42" customHeight="1">
      <c r="A175" s="259"/>
      <c r="B175" s="307" t="s">
        <v>668</v>
      </c>
      <c r="C175" s="411" t="s">
        <v>667</v>
      </c>
      <c r="D175" s="519"/>
      <c r="E175" s="519"/>
      <c r="F175" s="519"/>
      <c r="G175" s="519"/>
      <c r="H175" s="519"/>
      <c r="I175" s="519"/>
      <c r="J175" s="519"/>
      <c r="K175" s="519"/>
      <c r="L175" s="519"/>
      <c r="M175" s="519"/>
      <c r="N175" s="519"/>
      <c r="O175" s="519"/>
      <c r="P175" s="519"/>
      <c r="Q175" s="519"/>
      <c r="R175" s="519"/>
      <c r="S175" s="519"/>
      <c r="T175" s="519"/>
      <c r="U175" s="519"/>
      <c r="V175" s="519"/>
      <c r="W175" s="519"/>
      <c r="X175" s="519"/>
      <c r="Y175" s="378"/>
      <c r="Z175" s="378"/>
      <c r="AA175" s="379"/>
    </row>
    <row r="176" spans="1:27" ht="197.25" customHeight="1">
      <c r="A176" s="259"/>
      <c r="B176" s="307" t="s">
        <v>666</v>
      </c>
      <c r="C176" s="520" t="s">
        <v>665</v>
      </c>
      <c r="D176" s="520"/>
      <c r="E176" s="520"/>
      <c r="F176" s="520"/>
      <c r="G176" s="520"/>
      <c r="H176" s="520"/>
      <c r="I176" s="520"/>
      <c r="J176" s="520"/>
      <c r="K176" s="520"/>
      <c r="L176" s="520"/>
      <c r="M176" s="520"/>
      <c r="N176" s="520"/>
      <c r="O176" s="520"/>
      <c r="P176" s="520"/>
      <c r="Q176" s="520"/>
      <c r="R176" s="520"/>
      <c r="S176" s="520"/>
      <c r="T176" s="520"/>
      <c r="U176" s="520"/>
      <c r="V176" s="520"/>
      <c r="W176" s="520"/>
      <c r="X176" s="520"/>
      <c r="Y176" s="378"/>
      <c r="Z176" s="378"/>
      <c r="AA176" s="379"/>
    </row>
    <row r="177" spans="1:27" ht="120.75" customHeight="1">
      <c r="A177" s="259"/>
      <c r="B177" s="307" t="s">
        <v>664</v>
      </c>
      <c r="C177" s="394" t="s">
        <v>889</v>
      </c>
      <c r="D177" s="395"/>
      <c r="E177" s="395"/>
      <c r="F177" s="395"/>
      <c r="G177" s="395"/>
      <c r="H177" s="395"/>
      <c r="I177" s="395"/>
      <c r="J177" s="395"/>
      <c r="K177" s="395"/>
      <c r="L177" s="395"/>
      <c r="M177" s="395"/>
      <c r="N177" s="395"/>
      <c r="O177" s="395"/>
      <c r="P177" s="395"/>
      <c r="Q177" s="395"/>
      <c r="R177" s="395"/>
      <c r="S177" s="395"/>
      <c r="T177" s="395"/>
      <c r="U177" s="395"/>
      <c r="V177" s="395"/>
      <c r="W177" s="395"/>
      <c r="X177" s="395"/>
      <c r="Y177" s="378"/>
      <c r="Z177" s="378"/>
      <c r="AA177" s="379"/>
    </row>
    <row r="178" spans="1:27" ht="42" customHeight="1">
      <c r="A178" s="259"/>
      <c r="B178" s="300" t="s">
        <v>463</v>
      </c>
      <c r="C178" s="394" t="s">
        <v>888</v>
      </c>
      <c r="D178" s="394"/>
      <c r="E178" s="394"/>
      <c r="F178" s="394"/>
      <c r="G178" s="394"/>
      <c r="H178" s="394"/>
      <c r="I178" s="394"/>
      <c r="J178" s="394"/>
      <c r="K178" s="394"/>
      <c r="L178" s="394"/>
      <c r="M178" s="394"/>
      <c r="N178" s="394"/>
      <c r="O178" s="394"/>
      <c r="P178" s="394"/>
      <c r="Q178" s="394"/>
      <c r="R178" s="394"/>
      <c r="S178" s="394"/>
      <c r="T178" s="394"/>
      <c r="U178" s="394"/>
      <c r="V178" s="394"/>
      <c r="W178" s="394"/>
      <c r="X178" s="394"/>
      <c r="Y178" s="378"/>
      <c r="Z178" s="378"/>
      <c r="AA178" s="379"/>
    </row>
    <row r="179" spans="1:27" ht="42" customHeight="1">
      <c r="A179" s="259"/>
      <c r="B179" s="300" t="s">
        <v>663</v>
      </c>
      <c r="C179" s="394" t="s">
        <v>662</v>
      </c>
      <c r="D179" s="394"/>
      <c r="E179" s="394"/>
      <c r="F179" s="394"/>
      <c r="G179" s="394"/>
      <c r="H179" s="394"/>
      <c r="I179" s="394"/>
      <c r="J179" s="394"/>
      <c r="K179" s="394"/>
      <c r="L179" s="394"/>
      <c r="M179" s="394"/>
      <c r="N179" s="394"/>
      <c r="O179" s="394"/>
      <c r="P179" s="394"/>
      <c r="Q179" s="394"/>
      <c r="R179" s="394"/>
      <c r="S179" s="394"/>
      <c r="T179" s="394"/>
      <c r="U179" s="394"/>
      <c r="V179" s="394"/>
      <c r="W179" s="394"/>
      <c r="X179" s="394"/>
      <c r="Y179" s="378"/>
      <c r="Z179" s="378"/>
      <c r="AA179" s="379"/>
    </row>
    <row r="180" spans="1:27" ht="42" customHeight="1">
      <c r="A180" s="259"/>
      <c r="B180" s="300" t="s">
        <v>661</v>
      </c>
      <c r="C180" s="394" t="s">
        <v>660</v>
      </c>
      <c r="D180" s="394"/>
      <c r="E180" s="394"/>
      <c r="F180" s="394"/>
      <c r="G180" s="394"/>
      <c r="H180" s="394"/>
      <c r="I180" s="394"/>
      <c r="J180" s="394"/>
      <c r="K180" s="394"/>
      <c r="L180" s="394"/>
      <c r="M180" s="394"/>
      <c r="N180" s="394"/>
      <c r="O180" s="394"/>
      <c r="P180" s="394"/>
      <c r="Q180" s="394"/>
      <c r="R180" s="394"/>
      <c r="S180" s="394"/>
      <c r="T180" s="394"/>
      <c r="U180" s="394"/>
      <c r="V180" s="394"/>
      <c r="W180" s="394"/>
      <c r="X180" s="394"/>
      <c r="Y180" s="378"/>
      <c r="Z180" s="378"/>
      <c r="AA180" s="379"/>
    </row>
    <row r="181" spans="1:27" ht="62.25" customHeight="1" thickBot="1">
      <c r="A181" s="259"/>
      <c r="B181" s="297" t="s">
        <v>659</v>
      </c>
      <c r="C181" s="412" t="s">
        <v>658</v>
      </c>
      <c r="D181" s="412"/>
      <c r="E181" s="412"/>
      <c r="F181" s="412"/>
      <c r="G181" s="412"/>
      <c r="H181" s="412"/>
      <c r="I181" s="412"/>
      <c r="J181" s="412"/>
      <c r="K181" s="412"/>
      <c r="L181" s="412"/>
      <c r="M181" s="412"/>
      <c r="N181" s="412"/>
      <c r="O181" s="412"/>
      <c r="P181" s="412"/>
      <c r="Q181" s="412"/>
      <c r="R181" s="412"/>
      <c r="S181" s="412"/>
      <c r="T181" s="412"/>
      <c r="U181" s="412"/>
      <c r="V181" s="412"/>
      <c r="W181" s="412"/>
      <c r="X181" s="412"/>
      <c r="Y181" s="375"/>
      <c r="Z181" s="375"/>
      <c r="AA181" s="376"/>
    </row>
    <row r="182" spans="1:27" ht="20.25" customHeight="1" thickBot="1">
      <c r="A182" s="251" t="s">
        <v>657</v>
      </c>
      <c r="B182" s="251"/>
      <c r="C182" s="258"/>
      <c r="D182" s="258"/>
      <c r="E182" s="258"/>
      <c r="F182" s="258"/>
      <c r="G182" s="258"/>
      <c r="H182" s="258"/>
      <c r="I182" s="258"/>
      <c r="J182" s="251"/>
      <c r="K182" s="251"/>
      <c r="L182" s="251"/>
      <c r="M182" s="251"/>
      <c r="N182" s="251"/>
      <c r="O182" s="251"/>
      <c r="P182" s="251"/>
      <c r="Q182" s="251"/>
      <c r="R182" s="251"/>
      <c r="S182" s="259"/>
      <c r="T182" s="259"/>
      <c r="U182" s="259"/>
      <c r="V182" s="259"/>
      <c r="W182" s="259"/>
      <c r="X182" s="259"/>
      <c r="Y182" s="259"/>
      <c r="Z182" s="259"/>
      <c r="AA182" s="259"/>
    </row>
    <row r="183" spans="1:27" ht="45" customHeight="1">
      <c r="A183" s="259"/>
      <c r="B183" s="292" t="s">
        <v>328</v>
      </c>
      <c r="C183" s="393" t="s">
        <v>656</v>
      </c>
      <c r="D183" s="393"/>
      <c r="E183" s="393"/>
      <c r="F183" s="393"/>
      <c r="G183" s="393"/>
      <c r="H183" s="393"/>
      <c r="I183" s="393"/>
      <c r="J183" s="393"/>
      <c r="K183" s="393"/>
      <c r="L183" s="393"/>
      <c r="M183" s="393"/>
      <c r="N183" s="393"/>
      <c r="O183" s="393"/>
      <c r="P183" s="393"/>
      <c r="Q183" s="393"/>
      <c r="R183" s="393"/>
      <c r="S183" s="393"/>
      <c r="T183" s="393"/>
      <c r="U183" s="393"/>
      <c r="V183" s="393"/>
      <c r="W183" s="393"/>
      <c r="X183" s="393"/>
      <c r="Y183" s="380"/>
      <c r="Z183" s="380"/>
      <c r="AA183" s="381"/>
    </row>
    <row r="184" spans="1:27" ht="45" customHeight="1">
      <c r="A184" s="259"/>
      <c r="B184" s="293" t="s">
        <v>364</v>
      </c>
      <c r="C184" s="391" t="s">
        <v>655</v>
      </c>
      <c r="D184" s="391"/>
      <c r="E184" s="391"/>
      <c r="F184" s="391"/>
      <c r="G184" s="391"/>
      <c r="H184" s="391"/>
      <c r="I184" s="391"/>
      <c r="J184" s="391"/>
      <c r="K184" s="391"/>
      <c r="L184" s="391"/>
      <c r="M184" s="391"/>
      <c r="N184" s="391"/>
      <c r="O184" s="391"/>
      <c r="P184" s="391"/>
      <c r="Q184" s="391"/>
      <c r="R184" s="391"/>
      <c r="S184" s="391"/>
      <c r="T184" s="391"/>
      <c r="U184" s="391"/>
      <c r="V184" s="391"/>
      <c r="W184" s="391"/>
      <c r="X184" s="391"/>
      <c r="Y184" s="378"/>
      <c r="Z184" s="378"/>
      <c r="AA184" s="379"/>
    </row>
    <row r="185" spans="1:27" ht="45" customHeight="1">
      <c r="A185" s="259"/>
      <c r="B185" s="293" t="s">
        <v>362</v>
      </c>
      <c r="C185" s="391" t="s">
        <v>654</v>
      </c>
      <c r="D185" s="391"/>
      <c r="E185" s="391"/>
      <c r="F185" s="391"/>
      <c r="G185" s="391"/>
      <c r="H185" s="391"/>
      <c r="I185" s="391"/>
      <c r="J185" s="391"/>
      <c r="K185" s="391"/>
      <c r="L185" s="391"/>
      <c r="M185" s="391"/>
      <c r="N185" s="391"/>
      <c r="O185" s="391"/>
      <c r="P185" s="391"/>
      <c r="Q185" s="391"/>
      <c r="R185" s="391"/>
      <c r="S185" s="391"/>
      <c r="T185" s="391"/>
      <c r="U185" s="391"/>
      <c r="V185" s="391"/>
      <c r="W185" s="391"/>
      <c r="X185" s="391"/>
      <c r="Y185" s="378"/>
      <c r="Z185" s="378"/>
      <c r="AA185" s="379"/>
    </row>
    <row r="186" spans="1:27" ht="45" customHeight="1">
      <c r="A186" s="259"/>
      <c r="B186" s="293" t="s">
        <v>360</v>
      </c>
      <c r="C186" s="391" t="s">
        <v>653</v>
      </c>
      <c r="D186" s="391"/>
      <c r="E186" s="391"/>
      <c r="F186" s="391"/>
      <c r="G186" s="391"/>
      <c r="H186" s="391"/>
      <c r="I186" s="391"/>
      <c r="J186" s="391"/>
      <c r="K186" s="391"/>
      <c r="L186" s="391"/>
      <c r="M186" s="391"/>
      <c r="N186" s="391"/>
      <c r="O186" s="391"/>
      <c r="P186" s="391"/>
      <c r="Q186" s="391"/>
      <c r="R186" s="391"/>
      <c r="S186" s="391"/>
      <c r="T186" s="391"/>
      <c r="U186" s="391"/>
      <c r="V186" s="391"/>
      <c r="W186" s="391"/>
      <c r="X186" s="391"/>
      <c r="Y186" s="378"/>
      <c r="Z186" s="378"/>
      <c r="AA186" s="379"/>
    </row>
    <row r="187" spans="1:27" ht="45" customHeight="1">
      <c r="A187" s="257"/>
      <c r="B187" s="300" t="s">
        <v>465</v>
      </c>
      <c r="C187" s="395" t="s">
        <v>652</v>
      </c>
      <c r="D187" s="395"/>
      <c r="E187" s="395"/>
      <c r="F187" s="395"/>
      <c r="G187" s="395"/>
      <c r="H187" s="395"/>
      <c r="I187" s="395"/>
      <c r="J187" s="395"/>
      <c r="K187" s="395"/>
      <c r="L187" s="395"/>
      <c r="M187" s="395"/>
      <c r="N187" s="395"/>
      <c r="O187" s="395"/>
      <c r="P187" s="395"/>
      <c r="Q187" s="395"/>
      <c r="R187" s="395"/>
      <c r="S187" s="395"/>
      <c r="T187" s="395"/>
      <c r="U187" s="395"/>
      <c r="V187" s="395"/>
      <c r="W187" s="395"/>
      <c r="X187" s="395"/>
      <c r="Y187" s="378"/>
      <c r="Z187" s="378"/>
      <c r="AA187" s="379"/>
    </row>
    <row r="188" spans="1:27" ht="45" customHeight="1">
      <c r="A188" s="257"/>
      <c r="B188" s="300" t="s">
        <v>428</v>
      </c>
      <c r="C188" s="394" t="s">
        <v>651</v>
      </c>
      <c r="D188" s="394"/>
      <c r="E188" s="394"/>
      <c r="F188" s="394"/>
      <c r="G188" s="394"/>
      <c r="H188" s="394"/>
      <c r="I188" s="394"/>
      <c r="J188" s="394"/>
      <c r="K188" s="394"/>
      <c r="L188" s="394"/>
      <c r="M188" s="394"/>
      <c r="N188" s="394"/>
      <c r="O188" s="394"/>
      <c r="P188" s="394"/>
      <c r="Q188" s="394"/>
      <c r="R188" s="394"/>
      <c r="S188" s="394"/>
      <c r="T188" s="394"/>
      <c r="U188" s="394"/>
      <c r="V188" s="394"/>
      <c r="W188" s="394"/>
      <c r="X188" s="394"/>
      <c r="Y188" s="378"/>
      <c r="Z188" s="378"/>
      <c r="AA188" s="379"/>
    </row>
    <row r="189" spans="1:27" ht="45" customHeight="1">
      <c r="A189" s="259"/>
      <c r="B189" s="306" t="s">
        <v>491</v>
      </c>
      <c r="C189" s="399" t="s">
        <v>650</v>
      </c>
      <c r="D189" s="399"/>
      <c r="E189" s="399"/>
      <c r="F189" s="399"/>
      <c r="G189" s="399"/>
      <c r="H189" s="399"/>
      <c r="I189" s="399"/>
      <c r="J189" s="399"/>
      <c r="K189" s="399"/>
      <c r="L189" s="399"/>
      <c r="M189" s="399"/>
      <c r="N189" s="399"/>
      <c r="O189" s="399"/>
      <c r="P189" s="399"/>
      <c r="Q189" s="399"/>
      <c r="R189" s="399"/>
      <c r="S189" s="399"/>
      <c r="T189" s="399"/>
      <c r="U189" s="399"/>
      <c r="V189" s="399"/>
      <c r="W189" s="399"/>
      <c r="X189" s="399"/>
      <c r="Y189" s="378"/>
      <c r="Z189" s="378"/>
      <c r="AA189" s="379"/>
    </row>
    <row r="190" spans="1:27" ht="45" customHeight="1" thickBot="1">
      <c r="A190" s="257"/>
      <c r="B190" s="297" t="s">
        <v>452</v>
      </c>
      <c r="C190" s="552" t="s">
        <v>625</v>
      </c>
      <c r="D190" s="552"/>
      <c r="E190" s="552"/>
      <c r="F190" s="552"/>
      <c r="G190" s="552"/>
      <c r="H190" s="552"/>
      <c r="I190" s="552"/>
      <c r="J190" s="552"/>
      <c r="K190" s="552"/>
      <c r="L190" s="552"/>
      <c r="M190" s="552"/>
      <c r="N190" s="552"/>
      <c r="O190" s="552"/>
      <c r="P190" s="552"/>
      <c r="Q190" s="552"/>
      <c r="R190" s="552"/>
      <c r="S190" s="552"/>
      <c r="T190" s="552"/>
      <c r="U190" s="552"/>
      <c r="V190" s="552"/>
      <c r="W190" s="552"/>
      <c r="X190" s="552"/>
      <c r="Y190" s="375"/>
      <c r="Z190" s="375"/>
      <c r="AA190" s="376"/>
    </row>
    <row r="191" spans="1:27" ht="20.25" customHeight="1" thickBot="1">
      <c r="A191" s="251" t="s">
        <v>649</v>
      </c>
      <c r="B191" s="251"/>
      <c r="C191" s="258"/>
      <c r="D191" s="258"/>
      <c r="E191" s="258"/>
      <c r="F191" s="258"/>
      <c r="G191" s="258"/>
      <c r="H191" s="258"/>
      <c r="I191" s="258"/>
      <c r="J191" s="251"/>
      <c r="K191" s="251"/>
      <c r="L191" s="251"/>
      <c r="M191" s="251"/>
      <c r="N191" s="251"/>
      <c r="O191" s="251"/>
      <c r="P191" s="251"/>
      <c r="Q191" s="251"/>
      <c r="R191" s="251"/>
      <c r="S191" s="259"/>
      <c r="T191" s="259"/>
      <c r="U191" s="259"/>
      <c r="V191" s="259"/>
      <c r="W191" s="259"/>
      <c r="X191" s="259"/>
      <c r="Y191" s="259"/>
      <c r="Z191" s="259"/>
      <c r="AA191" s="259"/>
    </row>
    <row r="192" spans="1:27" ht="44.25" customHeight="1" thickBot="1">
      <c r="A192" s="259"/>
      <c r="B192" s="291" t="s">
        <v>328</v>
      </c>
      <c r="C192" s="435" t="s">
        <v>648</v>
      </c>
      <c r="D192" s="435"/>
      <c r="E192" s="435"/>
      <c r="F192" s="435"/>
      <c r="G192" s="435"/>
      <c r="H192" s="435"/>
      <c r="I192" s="435"/>
      <c r="J192" s="435"/>
      <c r="K192" s="435"/>
      <c r="L192" s="435"/>
      <c r="M192" s="435"/>
      <c r="N192" s="435"/>
      <c r="O192" s="435"/>
      <c r="P192" s="435"/>
      <c r="Q192" s="435"/>
      <c r="R192" s="435"/>
      <c r="S192" s="435"/>
      <c r="T192" s="435"/>
      <c r="U192" s="435"/>
      <c r="V192" s="435"/>
      <c r="W192" s="435"/>
      <c r="X192" s="435"/>
      <c r="Y192" s="373"/>
      <c r="Z192" s="373"/>
      <c r="AA192" s="374"/>
    </row>
    <row r="193" spans="1:27" ht="20.25" customHeight="1" thickBot="1">
      <c r="A193" s="251" t="s">
        <v>647</v>
      </c>
      <c r="B193" s="251"/>
      <c r="C193" s="258"/>
      <c r="D193" s="258"/>
      <c r="E193" s="258"/>
      <c r="F193" s="258"/>
      <c r="G193" s="258"/>
      <c r="H193" s="258"/>
      <c r="I193" s="258"/>
      <c r="J193" s="251"/>
      <c r="K193" s="251"/>
      <c r="L193" s="251"/>
      <c r="M193" s="251"/>
      <c r="N193" s="251"/>
      <c r="O193" s="251"/>
      <c r="P193" s="251"/>
      <c r="Q193" s="251"/>
      <c r="R193" s="251"/>
      <c r="S193" s="259"/>
      <c r="T193" s="259"/>
      <c r="U193" s="259"/>
      <c r="V193" s="259"/>
      <c r="W193" s="259"/>
      <c r="X193" s="259"/>
      <c r="Y193" s="259"/>
      <c r="Z193" s="259"/>
      <c r="AA193" s="259"/>
    </row>
    <row r="194" spans="1:27" ht="63" customHeight="1">
      <c r="A194" s="259"/>
      <c r="B194" s="292" t="s">
        <v>328</v>
      </c>
      <c r="C194" s="393" t="s">
        <v>646</v>
      </c>
      <c r="D194" s="393"/>
      <c r="E194" s="393"/>
      <c r="F194" s="393"/>
      <c r="G194" s="393"/>
      <c r="H194" s="393"/>
      <c r="I194" s="393"/>
      <c r="J194" s="393"/>
      <c r="K194" s="393"/>
      <c r="L194" s="393"/>
      <c r="M194" s="393"/>
      <c r="N194" s="393"/>
      <c r="O194" s="393"/>
      <c r="P194" s="393"/>
      <c r="Q194" s="393"/>
      <c r="R194" s="393"/>
      <c r="S194" s="393"/>
      <c r="T194" s="393"/>
      <c r="U194" s="393"/>
      <c r="V194" s="393"/>
      <c r="W194" s="393"/>
      <c r="X194" s="393"/>
      <c r="Y194" s="380"/>
      <c r="Z194" s="380"/>
      <c r="AA194" s="381"/>
    </row>
    <row r="195" spans="1:27" ht="44.25" customHeight="1" thickBot="1">
      <c r="A195" s="259"/>
      <c r="B195" s="290" t="s">
        <v>364</v>
      </c>
      <c r="C195" s="377" t="s">
        <v>645</v>
      </c>
      <c r="D195" s="377"/>
      <c r="E195" s="377"/>
      <c r="F195" s="377"/>
      <c r="G195" s="377"/>
      <c r="H195" s="377"/>
      <c r="I195" s="377"/>
      <c r="J195" s="377"/>
      <c r="K195" s="377"/>
      <c r="L195" s="377"/>
      <c r="M195" s="377"/>
      <c r="N195" s="377"/>
      <c r="O195" s="377"/>
      <c r="P195" s="377"/>
      <c r="Q195" s="377"/>
      <c r="R195" s="377"/>
      <c r="S195" s="377"/>
      <c r="T195" s="377"/>
      <c r="U195" s="377"/>
      <c r="V195" s="377"/>
      <c r="W195" s="377"/>
      <c r="X195" s="377"/>
      <c r="Y195" s="375"/>
      <c r="Z195" s="375"/>
      <c r="AA195" s="376"/>
    </row>
    <row r="196" spans="1:27" ht="20.25" customHeight="1" thickBot="1">
      <c r="A196" s="251" t="s">
        <v>644</v>
      </c>
      <c r="B196" s="251"/>
      <c r="C196" s="258"/>
      <c r="D196" s="258"/>
      <c r="E196" s="258"/>
      <c r="F196" s="258"/>
      <c r="G196" s="258"/>
      <c r="H196" s="258"/>
      <c r="I196" s="258"/>
      <c r="J196" s="251"/>
      <c r="K196" s="251"/>
      <c r="L196" s="251"/>
      <c r="M196" s="251"/>
      <c r="N196" s="251"/>
      <c r="O196" s="251"/>
      <c r="P196" s="251"/>
      <c r="Q196" s="251"/>
      <c r="R196" s="251"/>
      <c r="S196" s="259"/>
      <c r="T196" s="259"/>
      <c r="U196" s="259"/>
      <c r="V196" s="259"/>
      <c r="W196" s="259"/>
      <c r="X196" s="259"/>
      <c r="Y196" s="259"/>
      <c r="Z196" s="259"/>
      <c r="AA196" s="259"/>
    </row>
    <row r="197" spans="1:27" ht="39" customHeight="1">
      <c r="A197" s="259"/>
      <c r="B197" s="292" t="s">
        <v>328</v>
      </c>
      <c r="C197" s="393" t="s">
        <v>643</v>
      </c>
      <c r="D197" s="393"/>
      <c r="E197" s="393"/>
      <c r="F197" s="393"/>
      <c r="G197" s="393"/>
      <c r="H197" s="393"/>
      <c r="I197" s="393"/>
      <c r="J197" s="393"/>
      <c r="K197" s="393"/>
      <c r="L197" s="393"/>
      <c r="M197" s="393"/>
      <c r="N197" s="393"/>
      <c r="O197" s="393"/>
      <c r="P197" s="393"/>
      <c r="Q197" s="393"/>
      <c r="R197" s="393"/>
      <c r="S197" s="393"/>
      <c r="T197" s="393"/>
      <c r="U197" s="393"/>
      <c r="V197" s="393"/>
      <c r="W197" s="393"/>
      <c r="X197" s="393"/>
      <c r="Y197" s="380"/>
      <c r="Z197" s="380"/>
      <c r="AA197" s="381"/>
    </row>
    <row r="198" spans="1:27" ht="39" customHeight="1" thickBot="1">
      <c r="A198" s="259"/>
      <c r="B198" s="290" t="s">
        <v>364</v>
      </c>
      <c r="C198" s="377" t="s">
        <v>642</v>
      </c>
      <c r="D198" s="377"/>
      <c r="E198" s="377"/>
      <c r="F198" s="377"/>
      <c r="G198" s="377"/>
      <c r="H198" s="377"/>
      <c r="I198" s="377"/>
      <c r="J198" s="377"/>
      <c r="K198" s="377"/>
      <c r="L198" s="377"/>
      <c r="M198" s="377"/>
      <c r="N198" s="377"/>
      <c r="O198" s="377"/>
      <c r="P198" s="377"/>
      <c r="Q198" s="377"/>
      <c r="R198" s="377"/>
      <c r="S198" s="377"/>
      <c r="T198" s="377"/>
      <c r="U198" s="377"/>
      <c r="V198" s="377"/>
      <c r="W198" s="377"/>
      <c r="X198" s="377"/>
      <c r="Y198" s="375"/>
      <c r="Z198" s="375"/>
      <c r="AA198" s="376"/>
    </row>
    <row r="199" spans="1:27" ht="20.25" customHeight="1" thickBot="1">
      <c r="A199" s="234" t="s">
        <v>641</v>
      </c>
      <c r="B199" s="232"/>
      <c r="C199" s="274"/>
      <c r="D199" s="273"/>
      <c r="E199" s="273"/>
      <c r="F199" s="273"/>
      <c r="G199" s="273"/>
      <c r="H199" s="273"/>
      <c r="I199" s="273"/>
      <c r="J199" s="273"/>
      <c r="K199" s="273"/>
      <c r="L199" s="273"/>
      <c r="M199" s="273"/>
      <c r="N199" s="273"/>
      <c r="O199" s="273"/>
      <c r="P199" s="273"/>
      <c r="Q199" s="273"/>
      <c r="R199" s="273"/>
      <c r="S199" s="273"/>
      <c r="T199" s="273"/>
      <c r="U199" s="273"/>
      <c r="V199" s="273"/>
      <c r="W199" s="273"/>
      <c r="X199" s="273"/>
      <c r="Y199" s="245"/>
      <c r="Z199" s="245"/>
      <c r="AA199" s="245"/>
    </row>
    <row r="200" spans="1:27" ht="51" customHeight="1">
      <c r="A200" s="259"/>
      <c r="B200" s="305" t="s">
        <v>401</v>
      </c>
      <c r="C200" s="393" t="s">
        <v>640</v>
      </c>
      <c r="D200" s="393"/>
      <c r="E200" s="393"/>
      <c r="F200" s="393"/>
      <c r="G200" s="393"/>
      <c r="H200" s="393"/>
      <c r="I200" s="393"/>
      <c r="J200" s="393"/>
      <c r="K200" s="393"/>
      <c r="L200" s="393"/>
      <c r="M200" s="393"/>
      <c r="N200" s="393"/>
      <c r="O200" s="393"/>
      <c r="P200" s="393"/>
      <c r="Q200" s="393"/>
      <c r="R200" s="393"/>
      <c r="S200" s="393"/>
      <c r="T200" s="393"/>
      <c r="U200" s="393"/>
      <c r="V200" s="393"/>
      <c r="W200" s="393"/>
      <c r="X200" s="393"/>
      <c r="Y200" s="380"/>
      <c r="Z200" s="380"/>
      <c r="AA200" s="381"/>
    </row>
    <row r="201" spans="1:27" ht="39" customHeight="1">
      <c r="A201" s="257"/>
      <c r="B201" s="300" t="s">
        <v>344</v>
      </c>
      <c r="C201" s="394" t="s">
        <v>639</v>
      </c>
      <c r="D201" s="394"/>
      <c r="E201" s="394"/>
      <c r="F201" s="394"/>
      <c r="G201" s="394"/>
      <c r="H201" s="394"/>
      <c r="I201" s="394"/>
      <c r="J201" s="394"/>
      <c r="K201" s="394"/>
      <c r="L201" s="394"/>
      <c r="M201" s="394"/>
      <c r="N201" s="394"/>
      <c r="O201" s="394"/>
      <c r="P201" s="394"/>
      <c r="Q201" s="394"/>
      <c r="R201" s="394"/>
      <c r="S201" s="394"/>
      <c r="T201" s="394"/>
      <c r="U201" s="394"/>
      <c r="V201" s="394"/>
      <c r="W201" s="394"/>
      <c r="X201" s="394"/>
      <c r="Y201" s="378"/>
      <c r="Z201" s="378"/>
      <c r="AA201" s="379"/>
    </row>
    <row r="202" spans="1:27" ht="39" customHeight="1">
      <c r="A202" s="257"/>
      <c r="B202" s="300" t="s">
        <v>422</v>
      </c>
      <c r="C202" s="394" t="s">
        <v>638</v>
      </c>
      <c r="D202" s="394"/>
      <c r="E202" s="394"/>
      <c r="F202" s="394"/>
      <c r="G202" s="394"/>
      <c r="H202" s="394"/>
      <c r="I202" s="394"/>
      <c r="J202" s="394"/>
      <c r="K202" s="394"/>
      <c r="L202" s="394"/>
      <c r="M202" s="394"/>
      <c r="N202" s="394"/>
      <c r="O202" s="394"/>
      <c r="P202" s="394"/>
      <c r="Q202" s="394"/>
      <c r="R202" s="394"/>
      <c r="S202" s="394"/>
      <c r="T202" s="394"/>
      <c r="U202" s="394"/>
      <c r="V202" s="394"/>
      <c r="W202" s="394"/>
      <c r="X202" s="394"/>
      <c r="Y202" s="378"/>
      <c r="Z202" s="378"/>
      <c r="AA202" s="379"/>
    </row>
    <row r="203" spans="1:27" ht="39" customHeight="1" thickBot="1">
      <c r="A203" s="259"/>
      <c r="B203" s="308" t="s">
        <v>420</v>
      </c>
      <c r="C203" s="377" t="s">
        <v>637</v>
      </c>
      <c r="D203" s="377"/>
      <c r="E203" s="377"/>
      <c r="F203" s="377"/>
      <c r="G203" s="377"/>
      <c r="H203" s="377"/>
      <c r="I203" s="377"/>
      <c r="J203" s="377"/>
      <c r="K203" s="377"/>
      <c r="L203" s="377"/>
      <c r="M203" s="377"/>
      <c r="N203" s="377"/>
      <c r="O203" s="377"/>
      <c r="P203" s="377"/>
      <c r="Q203" s="377"/>
      <c r="R203" s="377"/>
      <c r="S203" s="377"/>
      <c r="T203" s="377"/>
      <c r="U203" s="377"/>
      <c r="V203" s="377"/>
      <c r="W203" s="377"/>
      <c r="X203" s="377"/>
      <c r="Y203" s="375"/>
      <c r="Z203" s="375"/>
      <c r="AA203" s="376"/>
    </row>
    <row r="204" spans="1:27" ht="20.25" customHeight="1" thickBot="1">
      <c r="A204" s="251" t="s">
        <v>636</v>
      </c>
      <c r="B204" s="251"/>
      <c r="C204" s="258"/>
      <c r="D204" s="258"/>
      <c r="E204" s="258"/>
      <c r="F204" s="258"/>
      <c r="G204" s="258"/>
      <c r="H204" s="258"/>
      <c r="I204" s="258"/>
      <c r="J204" s="251"/>
      <c r="K204" s="251"/>
      <c r="L204" s="251"/>
      <c r="M204" s="251"/>
      <c r="N204" s="251"/>
      <c r="O204" s="251"/>
      <c r="P204" s="251"/>
      <c r="Q204" s="251"/>
      <c r="R204" s="251"/>
      <c r="S204" s="259"/>
      <c r="T204" s="259"/>
      <c r="U204" s="259"/>
      <c r="V204" s="259"/>
      <c r="W204" s="259"/>
      <c r="X204" s="259"/>
      <c r="Y204" s="259"/>
      <c r="Z204" s="259"/>
      <c r="AA204" s="259"/>
    </row>
    <row r="205" spans="1:27" ht="48" customHeight="1">
      <c r="A205" s="259"/>
      <c r="B205" s="292" t="s">
        <v>328</v>
      </c>
      <c r="C205" s="393" t="s">
        <v>635</v>
      </c>
      <c r="D205" s="393"/>
      <c r="E205" s="393"/>
      <c r="F205" s="393"/>
      <c r="G205" s="393"/>
      <c r="H205" s="393"/>
      <c r="I205" s="393"/>
      <c r="J205" s="393"/>
      <c r="K205" s="393"/>
      <c r="L205" s="393"/>
      <c r="M205" s="393"/>
      <c r="N205" s="393"/>
      <c r="O205" s="393"/>
      <c r="P205" s="393"/>
      <c r="Q205" s="393"/>
      <c r="R205" s="393"/>
      <c r="S205" s="393"/>
      <c r="T205" s="393"/>
      <c r="U205" s="393"/>
      <c r="V205" s="393"/>
      <c r="W205" s="393"/>
      <c r="X205" s="393"/>
      <c r="Y205" s="380"/>
      <c r="Z205" s="380"/>
      <c r="AA205" s="381"/>
    </row>
    <row r="206" spans="1:27" ht="38.25" customHeight="1">
      <c r="A206" s="259"/>
      <c r="B206" s="293" t="s">
        <v>364</v>
      </c>
      <c r="C206" s="391" t="s">
        <v>634</v>
      </c>
      <c r="D206" s="391"/>
      <c r="E206" s="391"/>
      <c r="F206" s="391"/>
      <c r="G206" s="391"/>
      <c r="H206" s="391"/>
      <c r="I206" s="391"/>
      <c r="J206" s="391"/>
      <c r="K206" s="391"/>
      <c r="L206" s="391"/>
      <c r="M206" s="391"/>
      <c r="N206" s="391"/>
      <c r="O206" s="391"/>
      <c r="P206" s="391"/>
      <c r="Q206" s="391"/>
      <c r="R206" s="391"/>
      <c r="S206" s="391"/>
      <c r="T206" s="391"/>
      <c r="U206" s="391"/>
      <c r="V206" s="391"/>
      <c r="W206" s="391"/>
      <c r="X206" s="391"/>
      <c r="Y206" s="378"/>
      <c r="Z206" s="378"/>
      <c r="AA206" s="379"/>
    </row>
    <row r="207" spans="1:27" ht="48" customHeight="1">
      <c r="A207" s="259"/>
      <c r="B207" s="293" t="s">
        <v>362</v>
      </c>
      <c r="C207" s="391" t="s">
        <v>633</v>
      </c>
      <c r="D207" s="391"/>
      <c r="E207" s="391"/>
      <c r="F207" s="391"/>
      <c r="G207" s="391"/>
      <c r="H207" s="391"/>
      <c r="I207" s="391"/>
      <c r="J207" s="391"/>
      <c r="K207" s="391"/>
      <c r="L207" s="391"/>
      <c r="M207" s="391"/>
      <c r="N207" s="391"/>
      <c r="O207" s="391"/>
      <c r="P207" s="391"/>
      <c r="Q207" s="391"/>
      <c r="R207" s="391"/>
      <c r="S207" s="391"/>
      <c r="T207" s="391"/>
      <c r="U207" s="391"/>
      <c r="V207" s="391"/>
      <c r="W207" s="391"/>
      <c r="X207" s="391"/>
      <c r="Y207" s="378"/>
      <c r="Z207" s="378"/>
      <c r="AA207" s="379"/>
    </row>
    <row r="208" spans="1:27" ht="48" customHeight="1">
      <c r="A208" s="259"/>
      <c r="B208" s="293" t="s">
        <v>360</v>
      </c>
      <c r="C208" s="391" t="s">
        <v>632</v>
      </c>
      <c r="D208" s="391"/>
      <c r="E208" s="391"/>
      <c r="F208" s="391"/>
      <c r="G208" s="391"/>
      <c r="H208" s="391"/>
      <c r="I208" s="391"/>
      <c r="J208" s="391"/>
      <c r="K208" s="391"/>
      <c r="L208" s="391"/>
      <c r="M208" s="391"/>
      <c r="N208" s="391"/>
      <c r="O208" s="391"/>
      <c r="P208" s="391"/>
      <c r="Q208" s="391"/>
      <c r="R208" s="391"/>
      <c r="S208" s="391"/>
      <c r="T208" s="391"/>
      <c r="U208" s="391"/>
      <c r="V208" s="391"/>
      <c r="W208" s="391"/>
      <c r="X208" s="391"/>
      <c r="Y208" s="378"/>
      <c r="Z208" s="378"/>
      <c r="AA208" s="379"/>
    </row>
    <row r="209" spans="1:27" ht="38.25" customHeight="1">
      <c r="A209" s="259"/>
      <c r="B209" s="293" t="s">
        <v>358</v>
      </c>
      <c r="C209" s="391" t="s">
        <v>631</v>
      </c>
      <c r="D209" s="391"/>
      <c r="E209" s="391"/>
      <c r="F209" s="391"/>
      <c r="G209" s="391"/>
      <c r="H209" s="391"/>
      <c r="I209" s="391"/>
      <c r="J209" s="391"/>
      <c r="K209" s="391"/>
      <c r="L209" s="391"/>
      <c r="M209" s="391"/>
      <c r="N209" s="391"/>
      <c r="O209" s="391"/>
      <c r="P209" s="391"/>
      <c r="Q209" s="391"/>
      <c r="R209" s="391"/>
      <c r="S209" s="391"/>
      <c r="T209" s="391"/>
      <c r="U209" s="391"/>
      <c r="V209" s="391"/>
      <c r="W209" s="391"/>
      <c r="X209" s="391"/>
      <c r="Y209" s="378"/>
      <c r="Z209" s="378"/>
      <c r="AA209" s="379"/>
    </row>
    <row r="210" spans="1:27" ht="38.25" customHeight="1" thickBot="1">
      <c r="A210" s="259"/>
      <c r="B210" s="290" t="s">
        <v>356</v>
      </c>
      <c r="C210" s="377" t="s">
        <v>630</v>
      </c>
      <c r="D210" s="377"/>
      <c r="E210" s="377"/>
      <c r="F210" s="377"/>
      <c r="G210" s="377"/>
      <c r="H210" s="377"/>
      <c r="I210" s="377"/>
      <c r="J210" s="377"/>
      <c r="K210" s="377"/>
      <c r="L210" s="377"/>
      <c r="M210" s="377"/>
      <c r="N210" s="377"/>
      <c r="O210" s="377"/>
      <c r="P210" s="377"/>
      <c r="Q210" s="377"/>
      <c r="R210" s="377"/>
      <c r="S210" s="377"/>
      <c r="T210" s="377"/>
      <c r="U210" s="377"/>
      <c r="V210" s="377"/>
      <c r="W210" s="377"/>
      <c r="X210" s="377"/>
      <c r="Y210" s="375"/>
      <c r="Z210" s="375"/>
      <c r="AA210" s="376"/>
    </row>
    <row r="211" spans="1:27" ht="20.25" customHeight="1">
      <c r="A211" s="224" t="s">
        <v>629</v>
      </c>
    </row>
    <row r="212" spans="1:27" ht="16.5" customHeight="1">
      <c r="B212" s="433" t="s">
        <v>628</v>
      </c>
      <c r="C212" s="433"/>
      <c r="D212" s="433"/>
      <c r="E212" s="433"/>
      <c r="F212" s="433"/>
      <c r="G212" s="433"/>
      <c r="H212" s="433"/>
      <c r="I212" s="433"/>
      <c r="J212" s="433"/>
      <c r="K212" s="433"/>
      <c r="L212" s="433"/>
      <c r="M212" s="433"/>
      <c r="N212" s="433"/>
      <c r="O212" s="433"/>
      <c r="P212" s="433"/>
      <c r="Q212" s="433"/>
      <c r="R212" s="433"/>
      <c r="S212" s="433"/>
      <c r="T212" s="433"/>
      <c r="U212" s="433"/>
      <c r="V212" s="433"/>
      <c r="W212" s="433"/>
      <c r="X212" s="433"/>
      <c r="Y212" s="433"/>
      <c r="Z212" s="433"/>
      <c r="AA212" s="433"/>
    </row>
    <row r="213" spans="1:27" ht="16.5" customHeight="1" thickBot="1">
      <c r="B213" s="433"/>
      <c r="C213" s="433"/>
      <c r="D213" s="433"/>
      <c r="E213" s="433"/>
      <c r="F213" s="433"/>
      <c r="G213" s="433"/>
      <c r="H213" s="433"/>
      <c r="I213" s="433"/>
      <c r="J213" s="433"/>
      <c r="K213" s="433"/>
      <c r="L213" s="433"/>
      <c r="M213" s="433"/>
      <c r="N213" s="433"/>
      <c r="O213" s="433"/>
      <c r="P213" s="433"/>
      <c r="Q213" s="433"/>
      <c r="R213" s="433"/>
      <c r="S213" s="433"/>
      <c r="T213" s="433"/>
      <c r="U213" s="433"/>
      <c r="V213" s="433"/>
      <c r="W213" s="433"/>
      <c r="X213" s="433"/>
      <c r="Y213" s="433"/>
      <c r="Z213" s="433"/>
      <c r="AA213" s="433"/>
    </row>
    <row r="214" spans="1:27" ht="100.5" customHeight="1">
      <c r="B214" s="299" t="s">
        <v>401</v>
      </c>
      <c r="C214" s="434" t="s">
        <v>890</v>
      </c>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380"/>
      <c r="Z214" s="380"/>
      <c r="AA214" s="381"/>
    </row>
    <row r="215" spans="1:27" ht="215.25" customHeight="1">
      <c r="B215" s="300" t="s">
        <v>344</v>
      </c>
      <c r="C215" s="390" t="s">
        <v>891</v>
      </c>
      <c r="D215" s="390"/>
      <c r="E215" s="390"/>
      <c r="F215" s="390"/>
      <c r="G215" s="390"/>
      <c r="H215" s="390"/>
      <c r="I215" s="390"/>
      <c r="J215" s="390"/>
      <c r="K215" s="390"/>
      <c r="L215" s="390"/>
      <c r="M215" s="390"/>
      <c r="N215" s="390"/>
      <c r="O215" s="390"/>
      <c r="P215" s="390"/>
      <c r="Q215" s="390"/>
      <c r="R215" s="390"/>
      <c r="S215" s="390"/>
      <c r="T215" s="390"/>
      <c r="U215" s="390"/>
      <c r="V215" s="390"/>
      <c r="W215" s="390"/>
      <c r="X215" s="390"/>
      <c r="Y215" s="378"/>
      <c r="Z215" s="378"/>
      <c r="AA215" s="379"/>
    </row>
    <row r="216" spans="1:27" ht="27" customHeight="1">
      <c r="B216" s="300" t="s">
        <v>422</v>
      </c>
      <c r="C216" s="392" t="s">
        <v>627</v>
      </c>
      <c r="D216" s="392"/>
      <c r="E216" s="392"/>
      <c r="F216" s="392"/>
      <c r="G216" s="392"/>
      <c r="H216" s="392"/>
      <c r="I216" s="392"/>
      <c r="J216" s="392"/>
      <c r="K216" s="392"/>
      <c r="L216" s="392"/>
      <c r="M216" s="392"/>
      <c r="N216" s="392"/>
      <c r="O216" s="392"/>
      <c r="P216" s="392"/>
      <c r="Q216" s="392"/>
      <c r="R216" s="392"/>
      <c r="S216" s="392"/>
      <c r="T216" s="392"/>
      <c r="U216" s="392"/>
      <c r="V216" s="392"/>
      <c r="W216" s="392"/>
      <c r="X216" s="392"/>
      <c r="Y216" s="378"/>
      <c r="Z216" s="378"/>
      <c r="AA216" s="379"/>
    </row>
    <row r="217" spans="1:27" ht="185.25" customHeight="1">
      <c r="B217" s="300" t="s">
        <v>420</v>
      </c>
      <c r="C217" s="390" t="s">
        <v>892</v>
      </c>
      <c r="D217" s="390"/>
      <c r="E217" s="390"/>
      <c r="F217" s="390"/>
      <c r="G217" s="390"/>
      <c r="H217" s="390"/>
      <c r="I217" s="390"/>
      <c r="J217" s="390"/>
      <c r="K217" s="390"/>
      <c r="L217" s="390"/>
      <c r="M217" s="390"/>
      <c r="N217" s="390"/>
      <c r="O217" s="390"/>
      <c r="P217" s="390"/>
      <c r="Q217" s="390"/>
      <c r="R217" s="390"/>
      <c r="S217" s="390"/>
      <c r="T217" s="390"/>
      <c r="U217" s="390"/>
      <c r="V217" s="390"/>
      <c r="W217" s="390"/>
      <c r="X217" s="390"/>
      <c r="Y217" s="378"/>
      <c r="Z217" s="378"/>
      <c r="AA217" s="379"/>
    </row>
    <row r="218" spans="1:27" ht="33" customHeight="1">
      <c r="B218" s="300" t="s">
        <v>465</v>
      </c>
      <c r="C218" s="390" t="s">
        <v>626</v>
      </c>
      <c r="D218" s="390"/>
      <c r="E218" s="390"/>
      <c r="F218" s="390"/>
      <c r="G218" s="390"/>
      <c r="H218" s="390"/>
      <c r="I218" s="390"/>
      <c r="J218" s="390"/>
      <c r="K218" s="390"/>
      <c r="L218" s="390"/>
      <c r="M218" s="390"/>
      <c r="N218" s="390"/>
      <c r="O218" s="390"/>
      <c r="P218" s="390"/>
      <c r="Q218" s="390"/>
      <c r="R218" s="390"/>
      <c r="S218" s="390"/>
      <c r="T218" s="390"/>
      <c r="U218" s="390"/>
      <c r="V218" s="390"/>
      <c r="W218" s="390"/>
      <c r="X218" s="390"/>
      <c r="Y218" s="378"/>
      <c r="Z218" s="378"/>
      <c r="AA218" s="379"/>
    </row>
    <row r="219" spans="1:27" ht="33" customHeight="1">
      <c r="B219" s="300" t="s">
        <v>428</v>
      </c>
      <c r="C219" s="392" t="s">
        <v>625</v>
      </c>
      <c r="D219" s="392"/>
      <c r="E219" s="392"/>
      <c r="F219" s="392"/>
      <c r="G219" s="392"/>
      <c r="H219" s="392"/>
      <c r="I219" s="392"/>
      <c r="J219" s="392"/>
      <c r="K219" s="392"/>
      <c r="L219" s="392"/>
      <c r="M219" s="392"/>
      <c r="N219" s="392"/>
      <c r="O219" s="392"/>
      <c r="P219" s="392"/>
      <c r="Q219" s="392"/>
      <c r="R219" s="392"/>
      <c r="S219" s="392"/>
      <c r="T219" s="392"/>
      <c r="U219" s="392"/>
      <c r="V219" s="392"/>
      <c r="W219" s="392"/>
      <c r="X219" s="392"/>
      <c r="Y219" s="378"/>
      <c r="Z219" s="378"/>
      <c r="AA219" s="379"/>
    </row>
    <row r="220" spans="1:27" ht="60.75" customHeight="1" thickBot="1">
      <c r="B220" s="297" t="s">
        <v>491</v>
      </c>
      <c r="C220" s="428" t="s">
        <v>624</v>
      </c>
      <c r="D220" s="428"/>
      <c r="E220" s="428"/>
      <c r="F220" s="428"/>
      <c r="G220" s="428"/>
      <c r="H220" s="428"/>
      <c r="I220" s="428"/>
      <c r="J220" s="428"/>
      <c r="K220" s="428"/>
      <c r="L220" s="428"/>
      <c r="M220" s="428"/>
      <c r="N220" s="428"/>
      <c r="O220" s="428"/>
      <c r="P220" s="428"/>
      <c r="Q220" s="428"/>
      <c r="R220" s="428"/>
      <c r="S220" s="428"/>
      <c r="T220" s="428"/>
      <c r="U220" s="428"/>
      <c r="V220" s="428"/>
      <c r="W220" s="428"/>
      <c r="X220" s="428"/>
      <c r="Y220" s="375"/>
      <c r="Z220" s="375"/>
      <c r="AA220" s="376"/>
    </row>
    <row r="221" spans="1:27" ht="20.25" customHeight="1" thickBot="1">
      <c r="A221" s="251" t="s">
        <v>623</v>
      </c>
      <c r="B221" s="251"/>
      <c r="C221" s="258"/>
      <c r="D221" s="258"/>
      <c r="E221" s="258"/>
      <c r="F221" s="258"/>
      <c r="G221" s="258"/>
      <c r="H221" s="258"/>
      <c r="I221" s="258"/>
      <c r="J221" s="251"/>
      <c r="K221" s="251"/>
      <c r="L221" s="251"/>
      <c r="M221" s="251"/>
      <c r="N221" s="251"/>
      <c r="O221" s="251"/>
      <c r="P221" s="251"/>
      <c r="Q221" s="251"/>
      <c r="R221" s="251"/>
      <c r="S221" s="259"/>
      <c r="T221" s="259"/>
      <c r="U221" s="259"/>
      <c r="V221" s="259"/>
      <c r="W221" s="259"/>
      <c r="X221" s="259"/>
      <c r="Y221" s="259"/>
      <c r="Z221" s="259"/>
      <c r="AA221" s="259"/>
    </row>
    <row r="222" spans="1:27" ht="31.5" customHeight="1" thickBot="1">
      <c r="A222" s="259"/>
      <c r="B222" s="291" t="s">
        <v>328</v>
      </c>
      <c r="C222" s="553" t="s">
        <v>622</v>
      </c>
      <c r="D222" s="554"/>
      <c r="E222" s="554"/>
      <c r="F222" s="554"/>
      <c r="G222" s="554"/>
      <c r="H222" s="554"/>
      <c r="I222" s="554"/>
      <c r="J222" s="554"/>
      <c r="K222" s="554"/>
      <c r="L222" s="554"/>
      <c r="M222" s="554"/>
      <c r="N222" s="554"/>
      <c r="O222" s="554"/>
      <c r="P222" s="554"/>
      <c r="Q222" s="554"/>
      <c r="R222" s="554"/>
      <c r="S222" s="554"/>
      <c r="T222" s="554"/>
      <c r="U222" s="554"/>
      <c r="V222" s="554"/>
      <c r="W222" s="554"/>
      <c r="X222" s="555"/>
      <c r="Y222" s="373"/>
      <c r="Z222" s="373"/>
      <c r="AA222" s="374"/>
    </row>
    <row r="223" spans="1:27" ht="20.25" customHeight="1" thickBot="1">
      <c r="A223" s="251" t="s">
        <v>621</v>
      </c>
      <c r="B223" s="251"/>
      <c r="C223" s="258"/>
      <c r="D223" s="258"/>
      <c r="E223" s="258"/>
      <c r="F223" s="258"/>
      <c r="G223" s="258"/>
      <c r="H223" s="258"/>
      <c r="I223" s="258"/>
      <c r="J223" s="251"/>
      <c r="K223" s="251"/>
      <c r="L223" s="251"/>
      <c r="M223" s="251"/>
      <c r="N223" s="251"/>
      <c r="O223" s="251"/>
      <c r="P223" s="251"/>
      <c r="Q223" s="251"/>
      <c r="R223" s="251"/>
      <c r="S223" s="259"/>
      <c r="T223" s="259"/>
      <c r="U223" s="259"/>
      <c r="V223" s="259"/>
      <c r="W223" s="259"/>
      <c r="X223" s="259"/>
      <c r="Y223" s="259"/>
      <c r="Z223" s="259"/>
      <c r="AA223" s="259"/>
    </row>
    <row r="224" spans="1:27" ht="31.5" customHeight="1">
      <c r="A224" s="251"/>
      <c r="B224" s="289" t="s">
        <v>328</v>
      </c>
      <c r="C224" s="556" t="s">
        <v>620</v>
      </c>
      <c r="D224" s="556"/>
      <c r="E224" s="556"/>
      <c r="F224" s="556"/>
      <c r="G224" s="556"/>
      <c r="H224" s="556"/>
      <c r="I224" s="556"/>
      <c r="J224" s="556"/>
      <c r="K224" s="556"/>
      <c r="L224" s="556"/>
      <c r="M224" s="556"/>
      <c r="N224" s="556"/>
      <c r="O224" s="556"/>
      <c r="P224" s="556"/>
      <c r="Q224" s="556"/>
      <c r="R224" s="556"/>
      <c r="S224" s="556"/>
      <c r="T224" s="556"/>
      <c r="U224" s="556"/>
      <c r="V224" s="556"/>
      <c r="W224" s="556"/>
      <c r="X224" s="556"/>
      <c r="Y224" s="431"/>
      <c r="Z224" s="431"/>
      <c r="AA224" s="432"/>
    </row>
    <row r="225" spans="1:27" ht="330.75" customHeight="1" thickBot="1">
      <c r="A225" s="223"/>
      <c r="B225" s="297" t="s">
        <v>344</v>
      </c>
      <c r="C225" s="401" t="s">
        <v>619</v>
      </c>
      <c r="D225" s="401"/>
      <c r="E225" s="401"/>
      <c r="F225" s="401"/>
      <c r="G225" s="401"/>
      <c r="H225" s="401"/>
      <c r="I225" s="401"/>
      <c r="J225" s="401"/>
      <c r="K225" s="401"/>
      <c r="L225" s="401"/>
      <c r="M225" s="401"/>
      <c r="N225" s="401"/>
      <c r="O225" s="401"/>
      <c r="P225" s="401"/>
      <c r="Q225" s="401"/>
      <c r="R225" s="401"/>
      <c r="S225" s="401"/>
      <c r="T225" s="401"/>
      <c r="U225" s="401"/>
      <c r="V225" s="401"/>
      <c r="W225" s="401"/>
      <c r="X225" s="401"/>
      <c r="Y225" s="375"/>
      <c r="Z225" s="375"/>
      <c r="AA225" s="376"/>
    </row>
    <row r="226" spans="1:27" ht="20.25" customHeight="1" thickBot="1">
      <c r="A226" s="251" t="s">
        <v>618</v>
      </c>
      <c r="B226" s="251"/>
      <c r="C226" s="258"/>
      <c r="D226" s="258"/>
      <c r="E226" s="258"/>
      <c r="F226" s="258"/>
      <c r="G226" s="258"/>
      <c r="H226" s="258"/>
      <c r="I226" s="258"/>
      <c r="J226" s="251"/>
      <c r="K226" s="251"/>
      <c r="L226" s="251"/>
      <c r="M226" s="251"/>
      <c r="N226" s="251"/>
      <c r="O226" s="251"/>
      <c r="P226" s="251"/>
      <c r="Q226" s="251"/>
      <c r="R226" s="251"/>
      <c r="S226" s="259"/>
      <c r="T226" s="259"/>
      <c r="U226" s="259"/>
      <c r="V226" s="259"/>
      <c r="W226" s="259"/>
      <c r="X226" s="259"/>
      <c r="Y226" s="259"/>
      <c r="Z226" s="259"/>
      <c r="AA226" s="259"/>
    </row>
    <row r="227" spans="1:27" ht="39.75" customHeight="1">
      <c r="A227" s="259"/>
      <c r="B227" s="292" t="s">
        <v>328</v>
      </c>
      <c r="C227" s="393" t="s">
        <v>617</v>
      </c>
      <c r="D227" s="393"/>
      <c r="E227" s="393"/>
      <c r="F227" s="393"/>
      <c r="G227" s="393"/>
      <c r="H227" s="393"/>
      <c r="I227" s="393"/>
      <c r="J227" s="393"/>
      <c r="K227" s="393"/>
      <c r="L227" s="393"/>
      <c r="M227" s="393"/>
      <c r="N227" s="393"/>
      <c r="O227" s="393"/>
      <c r="P227" s="393"/>
      <c r="Q227" s="393"/>
      <c r="R227" s="393"/>
      <c r="S227" s="393"/>
      <c r="T227" s="393"/>
      <c r="U227" s="393"/>
      <c r="V227" s="393"/>
      <c r="W227" s="393"/>
      <c r="X227" s="393"/>
      <c r="Y227" s="380"/>
      <c r="Z227" s="380"/>
      <c r="AA227" s="381"/>
    </row>
    <row r="228" spans="1:27" ht="57.75" customHeight="1" thickBot="1">
      <c r="A228" s="259"/>
      <c r="B228" s="290" t="s">
        <v>364</v>
      </c>
      <c r="C228" s="377" t="s">
        <v>616</v>
      </c>
      <c r="D228" s="377"/>
      <c r="E228" s="377"/>
      <c r="F228" s="377"/>
      <c r="G228" s="377"/>
      <c r="H228" s="377"/>
      <c r="I228" s="377"/>
      <c r="J228" s="377"/>
      <c r="K228" s="377"/>
      <c r="L228" s="377"/>
      <c r="M228" s="377"/>
      <c r="N228" s="377"/>
      <c r="O228" s="377"/>
      <c r="P228" s="377"/>
      <c r="Q228" s="377"/>
      <c r="R228" s="377"/>
      <c r="S228" s="377"/>
      <c r="T228" s="377"/>
      <c r="U228" s="377"/>
      <c r="V228" s="377"/>
      <c r="W228" s="377"/>
      <c r="X228" s="377"/>
      <c r="Y228" s="375"/>
      <c r="Z228" s="375"/>
      <c r="AA228" s="376"/>
    </row>
    <row r="229" spans="1:27" s="255" customFormat="1" ht="20.25" customHeight="1">
      <c r="A229" s="259"/>
      <c r="B229" s="259"/>
      <c r="C229" s="259"/>
      <c r="D229" s="259"/>
      <c r="E229" s="259"/>
      <c r="F229" s="259"/>
      <c r="G229" s="259"/>
      <c r="H229" s="259"/>
      <c r="I229" s="259"/>
      <c r="J229" s="259"/>
      <c r="K229" s="259"/>
      <c r="L229" s="259"/>
      <c r="M229" s="259"/>
      <c r="N229" s="259"/>
      <c r="O229" s="259"/>
      <c r="P229" s="259"/>
      <c r="Q229" s="259"/>
      <c r="R229" s="259"/>
      <c r="S229" s="259"/>
      <c r="T229" s="259"/>
      <c r="U229" s="259"/>
      <c r="V229" s="259"/>
      <c r="W229" s="259"/>
      <c r="X229" s="259"/>
      <c r="Y229" s="259"/>
      <c r="Z229" s="259"/>
      <c r="AA229" s="259"/>
    </row>
    <row r="230" spans="1:27" s="255" customFormat="1" ht="20.25" customHeight="1">
      <c r="A230" s="259"/>
      <c r="B230" s="259"/>
      <c r="C230" s="259"/>
      <c r="D230" s="259"/>
      <c r="E230" s="259"/>
      <c r="F230" s="259"/>
      <c r="G230" s="259"/>
      <c r="H230" s="259"/>
      <c r="I230" s="259"/>
      <c r="J230" s="259"/>
      <c r="K230" s="259"/>
      <c r="L230" s="259"/>
      <c r="M230" s="259"/>
      <c r="N230" s="259"/>
      <c r="O230" s="259"/>
      <c r="P230" s="259"/>
      <c r="Q230" s="259"/>
      <c r="R230" s="259"/>
      <c r="S230" s="259"/>
      <c r="T230" s="259"/>
      <c r="U230" s="259"/>
      <c r="V230" s="259"/>
      <c r="W230" s="259"/>
      <c r="X230" s="259"/>
      <c r="Y230" s="259"/>
      <c r="Z230" s="259"/>
      <c r="AA230" s="259"/>
    </row>
    <row r="231" spans="1:27" s="255" customFormat="1" ht="20.25" customHeight="1">
      <c r="A231" s="259" t="s">
        <v>877</v>
      </c>
      <c r="B231" s="259"/>
      <c r="C231" s="259"/>
      <c r="D231" s="259"/>
      <c r="E231" s="259"/>
      <c r="F231" s="259"/>
      <c r="G231" s="259"/>
      <c r="H231" s="259"/>
      <c r="I231" s="259"/>
      <c r="J231" s="259"/>
      <c r="K231" s="259"/>
      <c r="L231" s="259"/>
      <c r="M231" s="259"/>
      <c r="N231" s="259"/>
      <c r="O231" s="259"/>
      <c r="P231" s="259"/>
      <c r="Q231" s="259"/>
      <c r="R231" s="259"/>
      <c r="S231" s="259"/>
      <c r="T231" s="259"/>
      <c r="U231" s="259"/>
      <c r="V231" s="259"/>
      <c r="W231" s="259"/>
      <c r="X231" s="259"/>
      <c r="Y231" s="259"/>
      <c r="Z231" s="259"/>
      <c r="AA231" s="259"/>
    </row>
    <row r="232" spans="1:27" s="255" customFormat="1" ht="20.25" customHeight="1">
      <c r="A232" s="251" t="s">
        <v>615</v>
      </c>
      <c r="B232" s="251"/>
      <c r="C232" s="258"/>
      <c r="D232" s="258"/>
      <c r="E232" s="258"/>
      <c r="F232" s="258"/>
      <c r="G232" s="258"/>
      <c r="H232" s="258"/>
      <c r="I232" s="258"/>
      <c r="J232" s="251"/>
      <c r="K232" s="251"/>
      <c r="L232" s="251"/>
      <c r="M232" s="251"/>
      <c r="N232" s="251"/>
      <c r="O232" s="251"/>
      <c r="P232" s="251"/>
      <c r="Q232" s="251"/>
      <c r="R232" s="251"/>
      <c r="S232" s="259"/>
      <c r="T232" s="259"/>
      <c r="U232" s="259"/>
      <c r="V232" s="259"/>
      <c r="W232" s="259"/>
      <c r="X232" s="259"/>
      <c r="Y232" s="259"/>
      <c r="Z232" s="259"/>
      <c r="AA232" s="259"/>
    </row>
    <row r="233" spans="1:27" s="255" customFormat="1" ht="20.25" customHeight="1" thickBot="1">
      <c r="B233" s="251" t="s">
        <v>614</v>
      </c>
      <c r="C233" s="258"/>
      <c r="D233" s="258"/>
      <c r="E233" s="258"/>
      <c r="F233" s="258"/>
      <c r="G233" s="258"/>
      <c r="H233" s="258"/>
      <c r="I233" s="258"/>
      <c r="J233" s="251"/>
      <c r="K233" s="251"/>
      <c r="L233" s="251"/>
      <c r="M233" s="251"/>
      <c r="N233" s="251"/>
      <c r="O233" s="251"/>
      <c r="P233" s="251"/>
      <c r="Q233" s="251"/>
      <c r="R233" s="251"/>
      <c r="S233" s="259"/>
      <c r="T233" s="259"/>
      <c r="U233" s="259"/>
      <c r="V233" s="259"/>
      <c r="W233" s="259"/>
      <c r="X233" s="259"/>
      <c r="Y233" s="259"/>
      <c r="Z233" s="259"/>
      <c r="AA233" s="259"/>
    </row>
    <row r="234" spans="1:27" s="255" customFormat="1" ht="358.5" customHeight="1">
      <c r="A234" s="259"/>
      <c r="B234" s="292" t="s">
        <v>328</v>
      </c>
      <c r="C234" s="388" t="s">
        <v>893</v>
      </c>
      <c r="D234" s="389"/>
      <c r="E234" s="389"/>
      <c r="F234" s="389"/>
      <c r="G234" s="389"/>
      <c r="H234" s="389"/>
      <c r="I234" s="389"/>
      <c r="J234" s="389"/>
      <c r="K234" s="389"/>
      <c r="L234" s="389"/>
      <c r="M234" s="389"/>
      <c r="N234" s="389"/>
      <c r="O234" s="389"/>
      <c r="P234" s="389"/>
      <c r="Q234" s="389"/>
      <c r="R234" s="389"/>
      <c r="S234" s="389"/>
      <c r="T234" s="389"/>
      <c r="U234" s="389"/>
      <c r="V234" s="389"/>
      <c r="W234" s="389"/>
      <c r="X234" s="389"/>
      <c r="Y234" s="380"/>
      <c r="Z234" s="380"/>
      <c r="AA234" s="381"/>
    </row>
    <row r="235" spans="1:27" s="255" customFormat="1" ht="409.5" customHeight="1">
      <c r="A235" s="251"/>
      <c r="B235" s="293" t="s">
        <v>364</v>
      </c>
      <c r="C235" s="521" t="s">
        <v>894</v>
      </c>
      <c r="D235" s="521"/>
      <c r="E235" s="521"/>
      <c r="F235" s="521"/>
      <c r="G235" s="521"/>
      <c r="H235" s="521"/>
      <c r="I235" s="521"/>
      <c r="J235" s="521"/>
      <c r="K235" s="521"/>
      <c r="L235" s="521"/>
      <c r="M235" s="521"/>
      <c r="N235" s="521"/>
      <c r="O235" s="521"/>
      <c r="P235" s="521"/>
      <c r="Q235" s="521"/>
      <c r="R235" s="521"/>
      <c r="S235" s="521"/>
      <c r="T235" s="521"/>
      <c r="U235" s="521"/>
      <c r="V235" s="521"/>
      <c r="W235" s="521"/>
      <c r="X235" s="521"/>
      <c r="Y235" s="378"/>
      <c r="Z235" s="378"/>
      <c r="AA235" s="379"/>
    </row>
    <row r="236" spans="1:27" s="255" customFormat="1" ht="39" customHeight="1" thickBot="1">
      <c r="A236" s="253"/>
      <c r="B236" s="290" t="s">
        <v>362</v>
      </c>
      <c r="C236" s="517" t="s">
        <v>601</v>
      </c>
      <c r="D236" s="517"/>
      <c r="E236" s="517"/>
      <c r="F236" s="517"/>
      <c r="G236" s="517"/>
      <c r="H236" s="517"/>
      <c r="I236" s="517"/>
      <c r="J236" s="517"/>
      <c r="K236" s="517"/>
      <c r="L236" s="517"/>
      <c r="M236" s="517"/>
      <c r="N236" s="517"/>
      <c r="O236" s="517"/>
      <c r="P236" s="517"/>
      <c r="Q236" s="517"/>
      <c r="R236" s="517"/>
      <c r="S236" s="517"/>
      <c r="T236" s="517"/>
      <c r="U236" s="517"/>
      <c r="V236" s="517"/>
      <c r="W236" s="517"/>
      <c r="X236" s="517"/>
      <c r="Y236" s="375"/>
      <c r="Z236" s="375"/>
      <c r="AA236" s="376"/>
    </row>
    <row r="237" spans="1:27" s="255" customFormat="1" ht="20.25" customHeight="1" thickBot="1">
      <c r="B237" s="259" t="s">
        <v>613</v>
      </c>
      <c r="C237" s="277"/>
      <c r="D237" s="277"/>
      <c r="E237" s="277"/>
      <c r="F237" s="277"/>
      <c r="G237" s="277"/>
      <c r="H237" s="277"/>
      <c r="I237" s="277"/>
      <c r="J237" s="277"/>
      <c r="K237" s="277"/>
      <c r="L237" s="277"/>
      <c r="M237" s="277"/>
      <c r="N237" s="277"/>
      <c r="O237" s="277"/>
      <c r="P237" s="277"/>
      <c r="Q237" s="277"/>
      <c r="R237" s="277"/>
      <c r="S237" s="277"/>
      <c r="T237" s="277"/>
      <c r="U237" s="277"/>
      <c r="V237" s="277"/>
      <c r="W237" s="277"/>
      <c r="X237" s="277"/>
      <c r="Y237" s="266"/>
      <c r="Z237" s="266"/>
      <c r="AA237" s="266"/>
    </row>
    <row r="238" spans="1:27" s="255" customFormat="1" ht="33" customHeight="1" thickBot="1">
      <c r="A238" s="253"/>
      <c r="B238" s="291" t="s">
        <v>328</v>
      </c>
      <c r="C238" s="415" t="s">
        <v>612</v>
      </c>
      <c r="D238" s="416"/>
      <c r="E238" s="416"/>
      <c r="F238" s="416"/>
      <c r="G238" s="416"/>
      <c r="H238" s="416"/>
      <c r="I238" s="416"/>
      <c r="J238" s="416"/>
      <c r="K238" s="416"/>
      <c r="L238" s="416"/>
      <c r="M238" s="416"/>
      <c r="N238" s="416"/>
      <c r="O238" s="416"/>
      <c r="P238" s="416"/>
      <c r="Q238" s="416"/>
      <c r="R238" s="416"/>
      <c r="S238" s="416"/>
      <c r="T238" s="416"/>
      <c r="U238" s="416"/>
      <c r="V238" s="416"/>
      <c r="W238" s="416"/>
      <c r="X238" s="417"/>
      <c r="Y238" s="373"/>
      <c r="Z238" s="373"/>
      <c r="AA238" s="374"/>
    </row>
    <row r="239" spans="1:27" s="255" customFormat="1" ht="20.25" customHeight="1" thickBot="1">
      <c r="B239" s="259" t="s">
        <v>611</v>
      </c>
      <c r="C239" s="277"/>
      <c r="D239" s="277"/>
      <c r="E239" s="277"/>
      <c r="F239" s="277"/>
      <c r="G239" s="277"/>
      <c r="H239" s="277"/>
      <c r="I239" s="277"/>
      <c r="J239" s="277"/>
      <c r="K239" s="277"/>
      <c r="L239" s="277"/>
      <c r="M239" s="277"/>
      <c r="N239" s="277"/>
      <c r="O239" s="277"/>
      <c r="P239" s="277"/>
      <c r="Q239" s="277"/>
      <c r="R239" s="277"/>
      <c r="S239" s="277"/>
      <c r="T239" s="277"/>
      <c r="U239" s="277"/>
      <c r="V239" s="277"/>
      <c r="W239" s="277"/>
      <c r="X239" s="277"/>
      <c r="Y239" s="266"/>
      <c r="Z239" s="266"/>
      <c r="AA239" s="266"/>
    </row>
    <row r="240" spans="1:27" s="255" customFormat="1" ht="33" customHeight="1" thickBot="1">
      <c r="A240" s="253"/>
      <c r="B240" s="291" t="s">
        <v>328</v>
      </c>
      <c r="C240" s="415" t="s">
        <v>610</v>
      </c>
      <c r="D240" s="416"/>
      <c r="E240" s="416"/>
      <c r="F240" s="416"/>
      <c r="G240" s="416"/>
      <c r="H240" s="416"/>
      <c r="I240" s="416"/>
      <c r="J240" s="416"/>
      <c r="K240" s="416"/>
      <c r="L240" s="416"/>
      <c r="M240" s="416"/>
      <c r="N240" s="416"/>
      <c r="O240" s="416"/>
      <c r="P240" s="416"/>
      <c r="Q240" s="416"/>
      <c r="R240" s="416"/>
      <c r="S240" s="416"/>
      <c r="T240" s="416"/>
      <c r="U240" s="416"/>
      <c r="V240" s="416"/>
      <c r="W240" s="416"/>
      <c r="X240" s="417"/>
      <c r="Y240" s="373"/>
      <c r="Z240" s="373"/>
      <c r="AA240" s="374"/>
    </row>
    <row r="241" spans="1:32" s="264" customFormat="1" ht="20.25" customHeight="1">
      <c r="A241" s="260" t="s">
        <v>609</v>
      </c>
      <c r="B241" s="260"/>
      <c r="C241" s="261"/>
      <c r="D241" s="261"/>
      <c r="E241" s="261"/>
      <c r="F241" s="261"/>
      <c r="G241" s="261"/>
      <c r="H241" s="261"/>
      <c r="I241" s="261"/>
      <c r="J241" s="260"/>
      <c r="K241" s="260"/>
      <c r="L241" s="260"/>
      <c r="M241" s="260"/>
      <c r="N241" s="260"/>
      <c r="O241" s="260"/>
      <c r="P241" s="260"/>
      <c r="Q241" s="260"/>
      <c r="R241" s="260"/>
      <c r="S241" s="262"/>
      <c r="T241" s="262"/>
      <c r="U241" s="262"/>
      <c r="V241" s="262"/>
      <c r="W241" s="262"/>
      <c r="X241" s="262"/>
      <c r="Y241" s="262"/>
      <c r="Z241" s="262"/>
      <c r="AA241" s="262"/>
      <c r="AB241" s="275"/>
      <c r="AC241" s="278"/>
      <c r="AD241" s="278"/>
      <c r="AE241" s="278"/>
      <c r="AF241" s="278"/>
    </row>
    <row r="242" spans="1:32" ht="20.25" customHeight="1" thickBot="1">
      <c r="A242" s="251"/>
      <c r="B242" s="251" t="s">
        <v>608</v>
      </c>
      <c r="C242" s="258"/>
      <c r="D242" s="258"/>
      <c r="E242" s="258"/>
      <c r="F242" s="258"/>
      <c r="G242" s="258"/>
      <c r="H242" s="258"/>
      <c r="I242" s="258"/>
      <c r="J242" s="251"/>
      <c r="K242" s="251"/>
      <c r="L242" s="251"/>
      <c r="M242" s="251"/>
      <c r="N242" s="251"/>
      <c r="O242" s="251"/>
      <c r="P242" s="251"/>
      <c r="Q242" s="251"/>
      <c r="R242" s="251"/>
      <c r="S242" s="259"/>
      <c r="T242" s="259"/>
      <c r="U242" s="259"/>
      <c r="V242" s="259"/>
      <c r="W242" s="259"/>
      <c r="X242" s="259"/>
      <c r="Y242" s="259"/>
      <c r="Z242" s="259"/>
      <c r="AA242" s="259"/>
      <c r="AB242" s="233"/>
      <c r="AC242" s="233"/>
      <c r="AD242" s="233"/>
      <c r="AE242" s="233"/>
      <c r="AF242" s="233"/>
    </row>
    <row r="243" spans="1:32" ht="35.25" customHeight="1">
      <c r="A243" s="259"/>
      <c r="B243" s="292" t="s">
        <v>328</v>
      </c>
      <c r="C243" s="393" t="s">
        <v>599</v>
      </c>
      <c r="D243" s="393"/>
      <c r="E243" s="393"/>
      <c r="F243" s="393"/>
      <c r="G243" s="393"/>
      <c r="H243" s="393"/>
      <c r="I243" s="393"/>
      <c r="J243" s="393"/>
      <c r="K243" s="393"/>
      <c r="L243" s="393"/>
      <c r="M243" s="393"/>
      <c r="N243" s="393"/>
      <c r="O243" s="393"/>
      <c r="P243" s="393"/>
      <c r="Q243" s="393"/>
      <c r="R243" s="393"/>
      <c r="S243" s="393"/>
      <c r="T243" s="393"/>
      <c r="U243" s="393"/>
      <c r="V243" s="393"/>
      <c r="W243" s="393"/>
      <c r="X243" s="393"/>
      <c r="Y243" s="380"/>
      <c r="Z243" s="380"/>
      <c r="AA243" s="381"/>
      <c r="AB243" s="233"/>
      <c r="AC243" s="233"/>
      <c r="AD243" s="233"/>
      <c r="AE243" s="233"/>
      <c r="AF243" s="233"/>
    </row>
    <row r="244" spans="1:32" ht="35.25" customHeight="1">
      <c r="A244" s="253"/>
      <c r="B244" s="293" t="s">
        <v>364</v>
      </c>
      <c r="C244" s="391" t="s">
        <v>607</v>
      </c>
      <c r="D244" s="391"/>
      <c r="E244" s="391"/>
      <c r="F244" s="391"/>
      <c r="G244" s="391"/>
      <c r="H244" s="391"/>
      <c r="I244" s="391"/>
      <c r="J244" s="391"/>
      <c r="K244" s="391"/>
      <c r="L244" s="391"/>
      <c r="M244" s="391"/>
      <c r="N244" s="391"/>
      <c r="O244" s="391"/>
      <c r="P244" s="391"/>
      <c r="Q244" s="391"/>
      <c r="R244" s="391"/>
      <c r="S244" s="391"/>
      <c r="T244" s="391"/>
      <c r="U244" s="391"/>
      <c r="V244" s="391"/>
      <c r="W244" s="391"/>
      <c r="X244" s="391"/>
      <c r="Y244" s="378"/>
      <c r="Z244" s="378"/>
      <c r="AA244" s="379"/>
      <c r="AB244" s="233"/>
      <c r="AC244" s="233"/>
      <c r="AD244" s="233"/>
      <c r="AE244" s="233"/>
      <c r="AF244" s="233"/>
    </row>
    <row r="245" spans="1:32" ht="35.25" customHeight="1" thickBot="1">
      <c r="A245" s="253"/>
      <c r="B245" s="290" t="s">
        <v>362</v>
      </c>
      <c r="C245" s="377" t="s">
        <v>606</v>
      </c>
      <c r="D245" s="377"/>
      <c r="E245" s="377"/>
      <c r="F245" s="377"/>
      <c r="G245" s="377"/>
      <c r="H245" s="377"/>
      <c r="I245" s="377"/>
      <c r="J245" s="377"/>
      <c r="K245" s="377"/>
      <c r="L245" s="377"/>
      <c r="M245" s="377"/>
      <c r="N245" s="377"/>
      <c r="O245" s="377"/>
      <c r="P245" s="377"/>
      <c r="Q245" s="377"/>
      <c r="R245" s="377"/>
      <c r="S245" s="377"/>
      <c r="T245" s="377"/>
      <c r="U245" s="377"/>
      <c r="V245" s="377"/>
      <c r="W245" s="377"/>
      <c r="X245" s="377"/>
      <c r="Y245" s="375"/>
      <c r="Z245" s="375"/>
      <c r="AA245" s="376"/>
      <c r="AB245" s="233"/>
      <c r="AC245" s="233"/>
      <c r="AD245" s="233"/>
      <c r="AE245" s="233"/>
      <c r="AF245" s="233"/>
    </row>
    <row r="246" spans="1:32" ht="20.25" customHeight="1" thickBot="1">
      <c r="A246" s="251"/>
      <c r="B246" s="251" t="s">
        <v>605</v>
      </c>
      <c r="C246" s="258"/>
      <c r="D246" s="258"/>
      <c r="E246" s="258"/>
      <c r="F246" s="258"/>
      <c r="G246" s="258"/>
      <c r="H246" s="258"/>
      <c r="I246" s="258"/>
      <c r="J246" s="251"/>
      <c r="K246" s="251"/>
      <c r="L246" s="251"/>
      <c r="M246" s="251"/>
      <c r="N246" s="251"/>
      <c r="O246" s="251"/>
      <c r="P246" s="251"/>
      <c r="Q246" s="251"/>
      <c r="R246" s="251"/>
      <c r="S246" s="259"/>
      <c r="T246" s="259"/>
      <c r="U246" s="259"/>
      <c r="V246" s="259"/>
      <c r="W246" s="259"/>
      <c r="X246" s="259"/>
      <c r="Y246" s="259"/>
      <c r="Z246" s="259"/>
      <c r="AA246" s="259"/>
      <c r="AB246" s="233"/>
      <c r="AC246" s="233"/>
      <c r="AD246" s="233"/>
      <c r="AE246" s="233"/>
      <c r="AF246" s="233"/>
    </row>
    <row r="247" spans="1:32" ht="33" customHeight="1" thickBot="1">
      <c r="A247" s="259"/>
      <c r="B247" s="291" t="s">
        <v>328</v>
      </c>
      <c r="C247" s="435" t="s">
        <v>597</v>
      </c>
      <c r="D247" s="435"/>
      <c r="E247" s="435"/>
      <c r="F247" s="435"/>
      <c r="G247" s="435"/>
      <c r="H247" s="435"/>
      <c r="I247" s="435"/>
      <c r="J247" s="435"/>
      <c r="K247" s="435"/>
      <c r="L247" s="435"/>
      <c r="M247" s="435"/>
      <c r="N247" s="435"/>
      <c r="O247" s="435"/>
      <c r="P247" s="435"/>
      <c r="Q247" s="435"/>
      <c r="R247" s="435"/>
      <c r="S247" s="435"/>
      <c r="T247" s="435"/>
      <c r="U247" s="435"/>
      <c r="V247" s="435"/>
      <c r="W247" s="435"/>
      <c r="X247" s="435"/>
      <c r="Y247" s="373"/>
      <c r="Z247" s="373"/>
      <c r="AA247" s="374"/>
      <c r="AB247" s="233"/>
      <c r="AC247" s="233"/>
      <c r="AD247" s="233"/>
      <c r="AE247" s="233"/>
      <c r="AF247" s="233"/>
    </row>
    <row r="248" spans="1:32" ht="20.25" customHeight="1" thickBot="1">
      <c r="A248" s="251"/>
      <c r="B248" s="251" t="s">
        <v>604</v>
      </c>
      <c r="C248" s="258"/>
      <c r="D248" s="258"/>
      <c r="E248" s="258"/>
      <c r="F248" s="258"/>
      <c r="G248" s="258"/>
      <c r="H248" s="258"/>
      <c r="I248" s="258"/>
      <c r="J248" s="251"/>
      <c r="K248" s="251"/>
      <c r="L248" s="251"/>
      <c r="M248" s="251"/>
      <c r="N248" s="251"/>
      <c r="O248" s="251"/>
      <c r="P248" s="251"/>
      <c r="Q248" s="251"/>
      <c r="R248" s="251"/>
      <c r="S248" s="259"/>
      <c r="T248" s="259"/>
      <c r="U248" s="259"/>
      <c r="V248" s="259"/>
      <c r="W248" s="259"/>
      <c r="X248" s="259"/>
      <c r="Y248" s="259"/>
      <c r="Z248" s="259"/>
      <c r="AA248" s="259"/>
      <c r="AB248" s="233"/>
      <c r="AC248" s="233"/>
      <c r="AD248" s="233"/>
      <c r="AE248" s="233"/>
      <c r="AF248" s="233"/>
    </row>
    <row r="249" spans="1:32" ht="33" customHeight="1">
      <c r="A249" s="251"/>
      <c r="B249" s="292" t="s">
        <v>328</v>
      </c>
      <c r="C249" s="420" t="s">
        <v>603</v>
      </c>
      <c r="D249" s="420"/>
      <c r="E249" s="420"/>
      <c r="F249" s="420"/>
      <c r="G249" s="420"/>
      <c r="H249" s="420"/>
      <c r="I249" s="420"/>
      <c r="J249" s="420"/>
      <c r="K249" s="420"/>
      <c r="L249" s="420"/>
      <c r="M249" s="420"/>
      <c r="N249" s="420"/>
      <c r="O249" s="420"/>
      <c r="P249" s="420"/>
      <c r="Q249" s="420"/>
      <c r="R249" s="420"/>
      <c r="S249" s="420"/>
      <c r="T249" s="420"/>
      <c r="U249" s="420"/>
      <c r="V249" s="420"/>
      <c r="W249" s="420"/>
      <c r="X249" s="420"/>
      <c r="Y249" s="380"/>
      <c r="Z249" s="380"/>
      <c r="AA249" s="381"/>
      <c r="AB249" s="233"/>
      <c r="AC249" s="233"/>
      <c r="AD249" s="233"/>
      <c r="AE249" s="233"/>
      <c r="AF249" s="233"/>
    </row>
    <row r="250" spans="1:32" s="233" customFormat="1" ht="33" customHeight="1">
      <c r="A250" s="253"/>
      <c r="B250" s="293" t="s">
        <v>364</v>
      </c>
      <c r="C250" s="419" t="s">
        <v>602</v>
      </c>
      <c r="D250" s="419"/>
      <c r="E250" s="419"/>
      <c r="F250" s="419"/>
      <c r="G250" s="419"/>
      <c r="H250" s="419"/>
      <c r="I250" s="419"/>
      <c r="J250" s="419"/>
      <c r="K250" s="419"/>
      <c r="L250" s="419"/>
      <c r="M250" s="419"/>
      <c r="N250" s="419"/>
      <c r="O250" s="419"/>
      <c r="P250" s="419"/>
      <c r="Q250" s="419"/>
      <c r="R250" s="419"/>
      <c r="S250" s="419"/>
      <c r="T250" s="419"/>
      <c r="U250" s="419"/>
      <c r="V250" s="419"/>
      <c r="W250" s="419"/>
      <c r="X250" s="419"/>
      <c r="Y250" s="378"/>
      <c r="Z250" s="378"/>
      <c r="AA250" s="379"/>
    </row>
    <row r="251" spans="1:32" ht="33" customHeight="1" thickBot="1">
      <c r="A251" s="253"/>
      <c r="B251" s="290" t="s">
        <v>362</v>
      </c>
      <c r="C251" s="377" t="s">
        <v>601</v>
      </c>
      <c r="D251" s="377"/>
      <c r="E251" s="377"/>
      <c r="F251" s="377"/>
      <c r="G251" s="377"/>
      <c r="H251" s="377"/>
      <c r="I251" s="377"/>
      <c r="J251" s="377"/>
      <c r="K251" s="377"/>
      <c r="L251" s="377"/>
      <c r="M251" s="377"/>
      <c r="N251" s="377"/>
      <c r="O251" s="377"/>
      <c r="P251" s="377"/>
      <c r="Q251" s="377"/>
      <c r="R251" s="377"/>
      <c r="S251" s="377"/>
      <c r="T251" s="377"/>
      <c r="U251" s="377"/>
      <c r="V251" s="377"/>
      <c r="W251" s="377"/>
      <c r="X251" s="377"/>
      <c r="Y251" s="375"/>
      <c r="Z251" s="375"/>
      <c r="AA251" s="376"/>
      <c r="AB251" s="233"/>
      <c r="AC251" s="233"/>
      <c r="AD251" s="233"/>
      <c r="AE251" s="233"/>
      <c r="AF251" s="233"/>
    </row>
    <row r="252" spans="1:32" ht="20.25" customHeight="1" thickBot="1">
      <c r="A252" s="251"/>
      <c r="B252" s="251" t="s">
        <v>600</v>
      </c>
      <c r="C252" s="258"/>
      <c r="D252" s="258"/>
      <c r="E252" s="258"/>
      <c r="F252" s="258"/>
      <c r="G252" s="258"/>
      <c r="H252" s="258"/>
      <c r="I252" s="258"/>
      <c r="J252" s="251"/>
      <c r="K252" s="251"/>
      <c r="L252" s="251"/>
      <c r="M252" s="251"/>
      <c r="N252" s="251"/>
      <c r="O252" s="251"/>
      <c r="P252" s="251"/>
      <c r="Q252" s="251"/>
      <c r="R252" s="251"/>
      <c r="S252" s="259"/>
      <c r="T252" s="259"/>
      <c r="U252" s="259"/>
      <c r="V252" s="259"/>
      <c r="W252" s="259"/>
      <c r="X252" s="259"/>
      <c r="Y252" s="259"/>
      <c r="Z252" s="259"/>
      <c r="AA252" s="259"/>
      <c r="AB252" s="233"/>
      <c r="AC252" s="233"/>
      <c r="AD252" s="233"/>
      <c r="AE252" s="233"/>
      <c r="AF252" s="233"/>
    </row>
    <row r="253" spans="1:32" ht="33" customHeight="1" thickBot="1">
      <c r="A253" s="259"/>
      <c r="B253" s="291" t="s">
        <v>328</v>
      </c>
      <c r="C253" s="435" t="s">
        <v>599</v>
      </c>
      <c r="D253" s="435"/>
      <c r="E253" s="435"/>
      <c r="F253" s="435"/>
      <c r="G253" s="435"/>
      <c r="H253" s="435"/>
      <c r="I253" s="435"/>
      <c r="J253" s="435"/>
      <c r="K253" s="435"/>
      <c r="L253" s="435"/>
      <c r="M253" s="435"/>
      <c r="N253" s="435"/>
      <c r="O253" s="435"/>
      <c r="P253" s="435"/>
      <c r="Q253" s="435"/>
      <c r="R253" s="435"/>
      <c r="S253" s="435"/>
      <c r="T253" s="435"/>
      <c r="U253" s="435"/>
      <c r="V253" s="435"/>
      <c r="W253" s="435"/>
      <c r="X253" s="435"/>
      <c r="Y253" s="373"/>
      <c r="Z253" s="373"/>
      <c r="AA253" s="374"/>
      <c r="AB253" s="233"/>
      <c r="AC253" s="233"/>
      <c r="AD253" s="233"/>
      <c r="AE253" s="233"/>
      <c r="AF253" s="233"/>
    </row>
    <row r="254" spans="1:32" ht="20.25" customHeight="1" thickBot="1">
      <c r="A254" s="251"/>
      <c r="B254" s="251" t="s">
        <v>598</v>
      </c>
      <c r="C254" s="258"/>
      <c r="D254" s="258"/>
      <c r="E254" s="258"/>
      <c r="F254" s="258"/>
      <c r="G254" s="258"/>
      <c r="H254" s="258"/>
      <c r="I254" s="258"/>
      <c r="J254" s="251"/>
      <c r="K254" s="251"/>
      <c r="L254" s="251"/>
      <c r="M254" s="251"/>
      <c r="N254" s="251"/>
      <c r="O254" s="251"/>
      <c r="P254" s="251"/>
      <c r="Q254" s="251"/>
      <c r="R254" s="251"/>
      <c r="S254" s="259"/>
      <c r="T254" s="259"/>
      <c r="U254" s="259"/>
      <c r="V254" s="259"/>
      <c r="W254" s="259"/>
      <c r="X254" s="259"/>
      <c r="Y254" s="259"/>
      <c r="Z254" s="259"/>
      <c r="AA254" s="259"/>
      <c r="AB254" s="233"/>
      <c r="AC254" s="233"/>
      <c r="AD254" s="233"/>
      <c r="AE254" s="233"/>
      <c r="AF254" s="233"/>
    </row>
    <row r="255" spans="1:32" ht="33" customHeight="1" thickBot="1">
      <c r="A255" s="259"/>
      <c r="B255" s="291" t="s">
        <v>328</v>
      </c>
      <c r="C255" s="435" t="s">
        <v>597</v>
      </c>
      <c r="D255" s="435"/>
      <c r="E255" s="435"/>
      <c r="F255" s="435"/>
      <c r="G255" s="435"/>
      <c r="H255" s="435"/>
      <c r="I255" s="435"/>
      <c r="J255" s="435"/>
      <c r="K255" s="435"/>
      <c r="L255" s="435"/>
      <c r="M255" s="435"/>
      <c r="N255" s="435"/>
      <c r="O255" s="435"/>
      <c r="P255" s="435"/>
      <c r="Q255" s="435"/>
      <c r="R255" s="435"/>
      <c r="S255" s="435"/>
      <c r="T255" s="435"/>
      <c r="U255" s="435"/>
      <c r="V255" s="435"/>
      <c r="W255" s="435"/>
      <c r="X255" s="435"/>
      <c r="Y255" s="373"/>
      <c r="Z255" s="373"/>
      <c r="AA255" s="374"/>
      <c r="AB255" s="233"/>
      <c r="AC255" s="233"/>
      <c r="AD255" s="233"/>
      <c r="AE255" s="233"/>
      <c r="AF255" s="233"/>
    </row>
    <row r="256" spans="1:32" s="233" customFormat="1" ht="20.25" customHeight="1">
      <c r="A256" s="251" t="s">
        <v>596</v>
      </c>
      <c r="B256" s="251"/>
      <c r="C256" s="258"/>
      <c r="D256" s="258"/>
      <c r="E256" s="258"/>
      <c r="F256" s="258"/>
      <c r="G256" s="258"/>
      <c r="H256" s="258"/>
      <c r="I256" s="258"/>
      <c r="J256" s="251"/>
      <c r="K256" s="251"/>
      <c r="L256" s="251"/>
      <c r="M256" s="251"/>
      <c r="N256" s="251"/>
      <c r="O256" s="251"/>
      <c r="P256" s="251"/>
      <c r="Q256" s="251"/>
      <c r="R256" s="251"/>
      <c r="S256" s="259"/>
      <c r="T256" s="259"/>
      <c r="U256" s="259"/>
      <c r="V256" s="259"/>
      <c r="W256" s="259"/>
      <c r="X256" s="259"/>
      <c r="Y256" s="259"/>
      <c r="Z256" s="259"/>
      <c r="AA256" s="259"/>
      <c r="AB256" s="223"/>
      <c r="AC256" s="223"/>
      <c r="AD256" s="223"/>
      <c r="AE256" s="223"/>
      <c r="AF256" s="223"/>
    </row>
    <row r="257" spans="1:32" s="233" customFormat="1" ht="20.25" customHeight="1" thickBot="1">
      <c r="A257" s="251"/>
      <c r="B257" s="251" t="s">
        <v>595</v>
      </c>
      <c r="C257" s="258"/>
      <c r="D257" s="258"/>
      <c r="E257" s="258"/>
      <c r="F257" s="258"/>
      <c r="G257" s="258"/>
      <c r="H257" s="258"/>
      <c r="I257" s="258"/>
      <c r="J257" s="251"/>
      <c r="K257" s="251"/>
      <c r="L257" s="251"/>
      <c r="M257" s="251"/>
      <c r="N257" s="251"/>
      <c r="O257" s="251"/>
      <c r="P257" s="251"/>
      <c r="Q257" s="251"/>
      <c r="R257" s="251"/>
      <c r="S257" s="259"/>
      <c r="T257" s="259"/>
      <c r="U257" s="259"/>
      <c r="V257" s="259"/>
      <c r="W257" s="259"/>
      <c r="X257" s="259"/>
      <c r="Y257" s="259"/>
      <c r="Z257" s="259"/>
      <c r="AA257" s="259"/>
      <c r="AB257" s="223"/>
      <c r="AC257" s="223"/>
      <c r="AD257" s="223"/>
      <c r="AE257" s="223"/>
      <c r="AF257" s="223"/>
    </row>
    <row r="258" spans="1:32" s="233" customFormat="1" ht="33.75" customHeight="1">
      <c r="A258" s="259"/>
      <c r="B258" s="292" t="s">
        <v>328</v>
      </c>
      <c r="C258" s="413" t="s">
        <v>594</v>
      </c>
      <c r="D258" s="413"/>
      <c r="E258" s="413"/>
      <c r="F258" s="413"/>
      <c r="G258" s="413"/>
      <c r="H258" s="413"/>
      <c r="I258" s="413"/>
      <c r="J258" s="413"/>
      <c r="K258" s="413"/>
      <c r="L258" s="413"/>
      <c r="M258" s="413"/>
      <c r="N258" s="413"/>
      <c r="O258" s="413"/>
      <c r="P258" s="413"/>
      <c r="Q258" s="413"/>
      <c r="R258" s="413"/>
      <c r="S258" s="413"/>
      <c r="T258" s="413"/>
      <c r="U258" s="413"/>
      <c r="V258" s="413"/>
      <c r="W258" s="413"/>
      <c r="X258" s="413"/>
      <c r="Y258" s="380"/>
      <c r="Z258" s="380"/>
      <c r="AA258" s="381"/>
      <c r="AB258" s="223"/>
      <c r="AC258" s="223"/>
      <c r="AD258" s="223"/>
      <c r="AE258" s="223"/>
      <c r="AF258" s="223"/>
    </row>
    <row r="259" spans="1:32" s="233" customFormat="1" ht="382.5" customHeight="1" thickBot="1">
      <c r="A259" s="259"/>
      <c r="B259" s="297" t="s">
        <v>364</v>
      </c>
      <c r="C259" s="421" t="s">
        <v>895</v>
      </c>
      <c r="D259" s="421"/>
      <c r="E259" s="421"/>
      <c r="F259" s="421"/>
      <c r="G259" s="421"/>
      <c r="H259" s="421"/>
      <c r="I259" s="421"/>
      <c r="J259" s="421"/>
      <c r="K259" s="421"/>
      <c r="L259" s="421"/>
      <c r="M259" s="421"/>
      <c r="N259" s="421"/>
      <c r="O259" s="421"/>
      <c r="P259" s="421"/>
      <c r="Q259" s="421"/>
      <c r="R259" s="421"/>
      <c r="S259" s="421"/>
      <c r="T259" s="421"/>
      <c r="U259" s="421"/>
      <c r="V259" s="421"/>
      <c r="W259" s="421"/>
      <c r="X259" s="421"/>
      <c r="Y259" s="375"/>
      <c r="Z259" s="375"/>
      <c r="AA259" s="376"/>
      <c r="AB259" s="223"/>
      <c r="AC259" s="223"/>
      <c r="AD259" s="223"/>
      <c r="AE259" s="223"/>
      <c r="AF259" s="223"/>
    </row>
    <row r="260" spans="1:32" s="233" customFormat="1" ht="20.25" customHeight="1" thickBot="1">
      <c r="A260" s="251"/>
      <c r="B260" s="251" t="s">
        <v>593</v>
      </c>
      <c r="C260" s="258"/>
      <c r="D260" s="258"/>
      <c r="E260" s="258"/>
      <c r="F260" s="258"/>
      <c r="G260" s="258"/>
      <c r="H260" s="258"/>
      <c r="I260" s="258"/>
      <c r="J260" s="251"/>
      <c r="K260" s="251"/>
      <c r="L260" s="251"/>
      <c r="M260" s="251"/>
      <c r="N260" s="251"/>
      <c r="O260" s="251"/>
      <c r="P260" s="251"/>
      <c r="Q260" s="251"/>
      <c r="R260" s="251"/>
      <c r="S260" s="259"/>
      <c r="T260" s="259"/>
      <c r="U260" s="259"/>
      <c r="V260" s="259"/>
      <c r="W260" s="259"/>
      <c r="X260" s="259"/>
      <c r="Y260" s="259"/>
      <c r="Z260" s="259"/>
      <c r="AA260" s="259"/>
      <c r="AB260" s="223"/>
      <c r="AC260" s="223"/>
      <c r="AD260" s="223"/>
      <c r="AE260" s="223"/>
      <c r="AF260" s="223"/>
    </row>
    <row r="261" spans="1:32" s="233" customFormat="1" ht="26.25" customHeight="1" thickBot="1">
      <c r="A261" s="259"/>
      <c r="B261" s="291" t="s">
        <v>328</v>
      </c>
      <c r="C261" s="408" t="s">
        <v>592</v>
      </c>
      <c r="D261" s="408"/>
      <c r="E261" s="408"/>
      <c r="F261" s="408"/>
      <c r="G261" s="408"/>
      <c r="H261" s="408"/>
      <c r="I261" s="408"/>
      <c r="J261" s="408"/>
      <c r="K261" s="408"/>
      <c r="L261" s="408"/>
      <c r="M261" s="408"/>
      <c r="N261" s="408"/>
      <c r="O261" s="408"/>
      <c r="P261" s="408"/>
      <c r="Q261" s="408"/>
      <c r="R261" s="408"/>
      <c r="S261" s="408"/>
      <c r="T261" s="408"/>
      <c r="U261" s="408"/>
      <c r="V261" s="408"/>
      <c r="W261" s="408"/>
      <c r="X261" s="408"/>
      <c r="Y261" s="373"/>
      <c r="Z261" s="373"/>
      <c r="AA261" s="374"/>
      <c r="AB261" s="223"/>
      <c r="AC261" s="223"/>
      <c r="AD261" s="223"/>
      <c r="AE261" s="223"/>
      <c r="AF261" s="223"/>
    </row>
    <row r="262" spans="1:32" s="233" customFormat="1" ht="20.25" customHeight="1" thickBot="1">
      <c r="A262" s="251"/>
      <c r="B262" s="251" t="s">
        <v>591</v>
      </c>
      <c r="C262" s="258"/>
      <c r="D262" s="258"/>
      <c r="E262" s="258"/>
      <c r="F262" s="258"/>
      <c r="G262" s="258"/>
      <c r="H262" s="258"/>
      <c r="I262" s="258"/>
      <c r="J262" s="251"/>
      <c r="K262" s="251"/>
      <c r="L262" s="251"/>
      <c r="M262" s="251"/>
      <c r="N262" s="251"/>
      <c r="O262" s="251"/>
      <c r="P262" s="251"/>
      <c r="Q262" s="251"/>
      <c r="R262" s="251"/>
      <c r="S262" s="259"/>
      <c r="T262" s="259"/>
      <c r="U262" s="259"/>
      <c r="V262" s="259"/>
      <c r="W262" s="259"/>
      <c r="X262" s="259"/>
      <c r="Y262" s="259"/>
      <c r="Z262" s="259"/>
      <c r="AA262" s="259"/>
      <c r="AB262" s="223"/>
      <c r="AC262" s="223"/>
      <c r="AD262" s="223"/>
      <c r="AE262" s="223"/>
      <c r="AF262" s="223"/>
    </row>
    <row r="263" spans="1:32" s="233" customFormat="1" ht="32.25" customHeight="1" thickBot="1">
      <c r="A263" s="259"/>
      <c r="B263" s="291" t="s">
        <v>328</v>
      </c>
      <c r="C263" s="408" t="s">
        <v>590</v>
      </c>
      <c r="D263" s="408"/>
      <c r="E263" s="408"/>
      <c r="F263" s="408"/>
      <c r="G263" s="408"/>
      <c r="H263" s="408"/>
      <c r="I263" s="408"/>
      <c r="J263" s="408"/>
      <c r="K263" s="408"/>
      <c r="L263" s="408"/>
      <c r="M263" s="408"/>
      <c r="N263" s="408"/>
      <c r="O263" s="408"/>
      <c r="P263" s="408"/>
      <c r="Q263" s="408"/>
      <c r="R263" s="408"/>
      <c r="S263" s="408"/>
      <c r="T263" s="408"/>
      <c r="U263" s="408"/>
      <c r="V263" s="408"/>
      <c r="W263" s="408"/>
      <c r="X263" s="408"/>
      <c r="Y263" s="373"/>
      <c r="Z263" s="373"/>
      <c r="AA263" s="374"/>
      <c r="AB263" s="223"/>
      <c r="AC263" s="223"/>
      <c r="AD263" s="223"/>
      <c r="AE263" s="223"/>
      <c r="AF263" s="223"/>
    </row>
    <row r="264" spans="1:32" s="233" customFormat="1" ht="20.25" customHeight="1" thickBot="1">
      <c r="A264" s="251"/>
      <c r="B264" s="251" t="s">
        <v>589</v>
      </c>
      <c r="C264" s="258"/>
      <c r="D264" s="258"/>
      <c r="E264" s="258"/>
      <c r="F264" s="258"/>
      <c r="G264" s="258"/>
      <c r="H264" s="258"/>
      <c r="I264" s="258"/>
      <c r="J264" s="251"/>
      <c r="K264" s="251"/>
      <c r="L264" s="251"/>
      <c r="M264" s="251"/>
      <c r="N264" s="251"/>
      <c r="O264" s="251"/>
      <c r="P264" s="251"/>
      <c r="Q264" s="251"/>
      <c r="R264" s="251"/>
      <c r="S264" s="259"/>
      <c r="T264" s="259"/>
      <c r="U264" s="259"/>
      <c r="V264" s="259"/>
      <c r="W264" s="259"/>
      <c r="X264" s="259"/>
      <c r="Y264" s="259"/>
      <c r="Z264" s="259"/>
      <c r="AA264" s="259"/>
      <c r="AB264" s="223"/>
      <c r="AC264" s="223"/>
      <c r="AD264" s="223"/>
      <c r="AE264" s="223"/>
      <c r="AF264" s="223"/>
    </row>
    <row r="265" spans="1:32" s="233" customFormat="1" ht="32.25" customHeight="1" thickBot="1">
      <c r="A265" s="259"/>
      <c r="B265" s="291" t="s">
        <v>328</v>
      </c>
      <c r="C265" s="408" t="s">
        <v>588</v>
      </c>
      <c r="D265" s="408"/>
      <c r="E265" s="408"/>
      <c r="F265" s="408"/>
      <c r="G265" s="408"/>
      <c r="H265" s="408"/>
      <c r="I265" s="408"/>
      <c r="J265" s="408"/>
      <c r="K265" s="408"/>
      <c r="L265" s="408"/>
      <c r="M265" s="408"/>
      <c r="N265" s="408"/>
      <c r="O265" s="408"/>
      <c r="P265" s="408"/>
      <c r="Q265" s="408"/>
      <c r="R265" s="408"/>
      <c r="S265" s="408"/>
      <c r="T265" s="408"/>
      <c r="U265" s="408"/>
      <c r="V265" s="408"/>
      <c r="W265" s="408"/>
      <c r="X265" s="408"/>
      <c r="Y265" s="373"/>
      <c r="Z265" s="373"/>
      <c r="AA265" s="374"/>
      <c r="AB265" s="223"/>
      <c r="AC265" s="223"/>
      <c r="AD265" s="223"/>
      <c r="AE265" s="223"/>
      <c r="AF265" s="223"/>
    </row>
    <row r="266" spans="1:32" s="233" customFormat="1" ht="20.25" customHeight="1" thickBot="1">
      <c r="A266" s="251"/>
      <c r="B266" s="251" t="s">
        <v>587</v>
      </c>
      <c r="C266" s="258"/>
      <c r="D266" s="258"/>
      <c r="E266" s="258"/>
      <c r="F266" s="258"/>
      <c r="G266" s="258"/>
      <c r="H266" s="258"/>
      <c r="I266" s="258"/>
      <c r="J266" s="251"/>
      <c r="K266" s="251"/>
      <c r="L266" s="251"/>
      <c r="M266" s="251"/>
      <c r="N266" s="251"/>
      <c r="O266" s="251"/>
      <c r="P266" s="251"/>
      <c r="Q266" s="251"/>
      <c r="R266" s="251"/>
      <c r="S266" s="259"/>
      <c r="T266" s="259"/>
      <c r="U266" s="259"/>
      <c r="V266" s="259"/>
      <c r="W266" s="259"/>
      <c r="X266" s="259"/>
      <c r="Y266" s="259"/>
      <c r="Z266" s="259"/>
      <c r="AA266" s="259"/>
      <c r="AB266" s="223"/>
      <c r="AC266" s="223"/>
      <c r="AD266" s="223"/>
      <c r="AE266" s="223"/>
      <c r="AF266" s="223"/>
    </row>
    <row r="267" spans="1:32" s="233" customFormat="1" ht="32.25" customHeight="1" thickBot="1">
      <c r="A267" s="259"/>
      <c r="B267" s="291" t="s">
        <v>328</v>
      </c>
      <c r="C267" s="408" t="s">
        <v>586</v>
      </c>
      <c r="D267" s="408"/>
      <c r="E267" s="408"/>
      <c r="F267" s="408"/>
      <c r="G267" s="408"/>
      <c r="H267" s="408"/>
      <c r="I267" s="408"/>
      <c r="J267" s="408"/>
      <c r="K267" s="408"/>
      <c r="L267" s="408"/>
      <c r="M267" s="408"/>
      <c r="N267" s="408"/>
      <c r="O267" s="408"/>
      <c r="P267" s="408"/>
      <c r="Q267" s="408"/>
      <c r="R267" s="408"/>
      <c r="S267" s="408"/>
      <c r="T267" s="408"/>
      <c r="U267" s="408"/>
      <c r="V267" s="408"/>
      <c r="W267" s="408"/>
      <c r="X267" s="408"/>
      <c r="Y267" s="373"/>
      <c r="Z267" s="373"/>
      <c r="AA267" s="374"/>
      <c r="AB267" s="223"/>
      <c r="AC267" s="223"/>
      <c r="AD267" s="223"/>
      <c r="AE267" s="223"/>
      <c r="AF267" s="223"/>
    </row>
    <row r="268" spans="1:32" s="233" customFormat="1" ht="20.25" customHeight="1" thickBot="1">
      <c r="A268" s="251"/>
      <c r="B268" s="251" t="s">
        <v>585</v>
      </c>
      <c r="C268" s="258"/>
      <c r="D268" s="258"/>
      <c r="E268" s="258"/>
      <c r="F268" s="258"/>
      <c r="G268" s="258"/>
      <c r="H268" s="258"/>
      <c r="I268" s="258"/>
      <c r="J268" s="251"/>
      <c r="K268" s="251"/>
      <c r="L268" s="251"/>
      <c r="M268" s="251"/>
      <c r="N268" s="251"/>
      <c r="O268" s="251"/>
      <c r="P268" s="251"/>
      <c r="Q268" s="251"/>
      <c r="R268" s="251"/>
      <c r="S268" s="259"/>
      <c r="T268" s="259"/>
      <c r="U268" s="259"/>
      <c r="V268" s="259"/>
      <c r="W268" s="259"/>
      <c r="X268" s="259"/>
      <c r="Y268" s="259"/>
      <c r="Z268" s="259"/>
      <c r="AA268" s="259"/>
      <c r="AB268" s="223"/>
      <c r="AC268" s="223"/>
      <c r="AD268" s="223"/>
      <c r="AE268" s="223"/>
      <c r="AF268" s="223"/>
    </row>
    <row r="269" spans="1:32" s="233" customFormat="1" ht="32.25" customHeight="1">
      <c r="A269" s="259"/>
      <c r="B269" s="292" t="s">
        <v>328</v>
      </c>
      <c r="C269" s="413" t="s">
        <v>584</v>
      </c>
      <c r="D269" s="413"/>
      <c r="E269" s="413"/>
      <c r="F269" s="413"/>
      <c r="G269" s="413"/>
      <c r="H269" s="413"/>
      <c r="I269" s="413"/>
      <c r="J269" s="413"/>
      <c r="K269" s="413"/>
      <c r="L269" s="413"/>
      <c r="M269" s="413"/>
      <c r="N269" s="413"/>
      <c r="O269" s="413"/>
      <c r="P269" s="413"/>
      <c r="Q269" s="413"/>
      <c r="R269" s="413"/>
      <c r="S269" s="413"/>
      <c r="T269" s="413"/>
      <c r="U269" s="413"/>
      <c r="V269" s="413"/>
      <c r="W269" s="413"/>
      <c r="X269" s="413"/>
      <c r="Y269" s="380"/>
      <c r="Z269" s="380"/>
      <c r="AA269" s="381"/>
      <c r="AB269" s="223"/>
      <c r="AC269" s="223"/>
      <c r="AD269" s="223"/>
      <c r="AE269" s="223"/>
      <c r="AF269" s="223"/>
    </row>
    <row r="270" spans="1:32" s="233" customFormat="1" ht="81.75" customHeight="1" thickBot="1">
      <c r="A270" s="259"/>
      <c r="B270" s="297" t="s">
        <v>364</v>
      </c>
      <c r="C270" s="422" t="s">
        <v>579</v>
      </c>
      <c r="D270" s="423"/>
      <c r="E270" s="423"/>
      <c r="F270" s="423"/>
      <c r="G270" s="423"/>
      <c r="H270" s="423"/>
      <c r="I270" s="423"/>
      <c r="J270" s="423"/>
      <c r="K270" s="423"/>
      <c r="L270" s="423"/>
      <c r="M270" s="423"/>
      <c r="N270" s="423"/>
      <c r="O270" s="423"/>
      <c r="P270" s="423"/>
      <c r="Q270" s="423"/>
      <c r="R270" s="423"/>
      <c r="S270" s="423"/>
      <c r="T270" s="423"/>
      <c r="U270" s="423"/>
      <c r="V270" s="423"/>
      <c r="W270" s="423"/>
      <c r="X270" s="423"/>
      <c r="Y270" s="375"/>
      <c r="Z270" s="375"/>
      <c r="AA270" s="376"/>
    </row>
    <row r="271" spans="1:32" s="233" customFormat="1" ht="20.25" customHeight="1" thickBot="1">
      <c r="A271" s="251"/>
      <c r="B271" s="251" t="s">
        <v>583</v>
      </c>
      <c r="C271" s="258"/>
      <c r="D271" s="258"/>
      <c r="E271" s="258"/>
      <c r="F271" s="258"/>
      <c r="G271" s="258"/>
      <c r="H271" s="258"/>
      <c r="I271" s="258"/>
      <c r="J271" s="251"/>
      <c r="K271" s="251"/>
      <c r="L271" s="251"/>
      <c r="M271" s="251"/>
      <c r="N271" s="251"/>
      <c r="O271" s="251"/>
      <c r="P271" s="251"/>
      <c r="Q271" s="251"/>
      <c r="R271" s="251"/>
      <c r="S271" s="259"/>
      <c r="T271" s="259"/>
      <c r="U271" s="259"/>
      <c r="V271" s="259"/>
      <c r="W271" s="259"/>
      <c r="X271" s="259"/>
      <c r="Y271" s="259"/>
      <c r="Z271" s="259"/>
      <c r="AA271" s="259"/>
      <c r="AB271" s="223"/>
      <c r="AC271" s="223"/>
      <c r="AD271" s="223"/>
      <c r="AE271" s="223"/>
      <c r="AF271" s="223"/>
    </row>
    <row r="272" spans="1:32" s="233" customFormat="1" ht="32.25" customHeight="1">
      <c r="A272" s="259"/>
      <c r="B272" s="292" t="s">
        <v>328</v>
      </c>
      <c r="C272" s="413" t="s">
        <v>582</v>
      </c>
      <c r="D272" s="413"/>
      <c r="E272" s="413"/>
      <c r="F272" s="413"/>
      <c r="G272" s="413"/>
      <c r="H272" s="413"/>
      <c r="I272" s="413"/>
      <c r="J272" s="413"/>
      <c r="K272" s="413"/>
      <c r="L272" s="413"/>
      <c r="M272" s="413"/>
      <c r="N272" s="413"/>
      <c r="O272" s="413"/>
      <c r="P272" s="413"/>
      <c r="Q272" s="413"/>
      <c r="R272" s="413"/>
      <c r="S272" s="413"/>
      <c r="T272" s="413"/>
      <c r="U272" s="413"/>
      <c r="V272" s="413"/>
      <c r="W272" s="413"/>
      <c r="X272" s="413"/>
      <c r="Y272" s="380"/>
      <c r="Z272" s="380"/>
      <c r="AA272" s="381"/>
      <c r="AB272" s="223"/>
      <c r="AC272" s="223"/>
      <c r="AD272" s="223"/>
      <c r="AE272" s="223"/>
      <c r="AF272" s="223"/>
    </row>
    <row r="273" spans="1:32" s="233" customFormat="1" ht="81.75" customHeight="1" thickBot="1">
      <c r="A273" s="259"/>
      <c r="B273" s="297" t="s">
        <v>364</v>
      </c>
      <c r="C273" s="422" t="s">
        <v>579</v>
      </c>
      <c r="D273" s="423"/>
      <c r="E273" s="423"/>
      <c r="F273" s="423"/>
      <c r="G273" s="423"/>
      <c r="H273" s="423"/>
      <c r="I273" s="423"/>
      <c r="J273" s="423"/>
      <c r="K273" s="423"/>
      <c r="L273" s="423"/>
      <c r="M273" s="423"/>
      <c r="N273" s="423"/>
      <c r="O273" s="423"/>
      <c r="P273" s="423"/>
      <c r="Q273" s="423"/>
      <c r="R273" s="423"/>
      <c r="S273" s="423"/>
      <c r="T273" s="423"/>
      <c r="U273" s="423"/>
      <c r="V273" s="423"/>
      <c r="W273" s="423"/>
      <c r="X273" s="423"/>
      <c r="Y273" s="375"/>
      <c r="Z273" s="375"/>
      <c r="AA273" s="376"/>
    </row>
    <row r="274" spans="1:32" s="233" customFormat="1" ht="20.25" customHeight="1" thickBot="1">
      <c r="A274" s="251"/>
      <c r="B274" s="251" t="s">
        <v>581</v>
      </c>
      <c r="C274" s="258"/>
      <c r="D274" s="258"/>
      <c r="E274" s="258"/>
      <c r="F274" s="258"/>
      <c r="G274" s="258"/>
      <c r="H274" s="258"/>
      <c r="I274" s="258"/>
      <c r="J274" s="251"/>
      <c r="K274" s="251"/>
      <c r="L274" s="251"/>
      <c r="M274" s="251"/>
      <c r="N274" s="251"/>
      <c r="O274" s="251"/>
      <c r="P274" s="251"/>
      <c r="Q274" s="251"/>
      <c r="R274" s="251"/>
      <c r="S274" s="259"/>
      <c r="T274" s="259"/>
      <c r="U274" s="259"/>
      <c r="V274" s="259"/>
      <c r="W274" s="259"/>
      <c r="X274" s="259"/>
      <c r="Y274" s="259"/>
      <c r="Z274" s="259"/>
      <c r="AA274" s="259"/>
      <c r="AB274" s="223"/>
      <c r="AC274" s="223"/>
      <c r="AD274" s="223"/>
      <c r="AE274" s="223"/>
      <c r="AF274" s="223"/>
    </row>
    <row r="275" spans="1:32" s="233" customFormat="1" ht="40.5" customHeight="1">
      <c r="A275" s="259"/>
      <c r="B275" s="292" t="s">
        <v>328</v>
      </c>
      <c r="C275" s="413" t="s">
        <v>580</v>
      </c>
      <c r="D275" s="413"/>
      <c r="E275" s="413"/>
      <c r="F275" s="413"/>
      <c r="G275" s="413"/>
      <c r="H275" s="413"/>
      <c r="I275" s="413"/>
      <c r="J275" s="413"/>
      <c r="K275" s="413"/>
      <c r="L275" s="413"/>
      <c r="M275" s="413"/>
      <c r="N275" s="413"/>
      <c r="O275" s="413"/>
      <c r="P275" s="413"/>
      <c r="Q275" s="413"/>
      <c r="R275" s="413"/>
      <c r="S275" s="413"/>
      <c r="T275" s="413"/>
      <c r="U275" s="413"/>
      <c r="V275" s="413"/>
      <c r="W275" s="413"/>
      <c r="X275" s="413"/>
      <c r="Y275" s="380"/>
      <c r="Z275" s="380"/>
      <c r="AA275" s="381"/>
      <c r="AB275" s="223"/>
      <c r="AC275" s="223"/>
      <c r="AD275" s="223"/>
      <c r="AE275" s="223"/>
      <c r="AF275" s="223"/>
    </row>
    <row r="276" spans="1:32" s="233" customFormat="1" ht="82.5" customHeight="1" thickBot="1">
      <c r="A276" s="259"/>
      <c r="B276" s="297" t="s">
        <v>364</v>
      </c>
      <c r="C276" s="422" t="s">
        <v>579</v>
      </c>
      <c r="D276" s="423"/>
      <c r="E276" s="423"/>
      <c r="F276" s="423"/>
      <c r="G276" s="423"/>
      <c r="H276" s="423"/>
      <c r="I276" s="423"/>
      <c r="J276" s="423"/>
      <c r="K276" s="423"/>
      <c r="L276" s="423"/>
      <c r="M276" s="423"/>
      <c r="N276" s="423"/>
      <c r="O276" s="423"/>
      <c r="P276" s="423"/>
      <c r="Q276" s="423"/>
      <c r="R276" s="423"/>
      <c r="S276" s="423"/>
      <c r="T276" s="423"/>
      <c r="U276" s="423"/>
      <c r="V276" s="423"/>
      <c r="W276" s="423"/>
      <c r="X276" s="423"/>
      <c r="Y276" s="375"/>
      <c r="Z276" s="375"/>
      <c r="AA276" s="376"/>
    </row>
    <row r="277" spans="1:32" ht="19.5" customHeight="1">
      <c r="A277" s="279" t="s">
        <v>578</v>
      </c>
      <c r="B277" s="279"/>
      <c r="C277" s="280"/>
      <c r="D277" s="280"/>
      <c r="E277" s="280"/>
      <c r="F277" s="280"/>
      <c r="G277" s="280"/>
      <c r="H277" s="280"/>
      <c r="I277" s="280"/>
      <c r="J277" s="279"/>
      <c r="K277" s="279"/>
      <c r="L277" s="279"/>
      <c r="M277" s="279"/>
      <c r="N277" s="279"/>
      <c r="O277" s="279"/>
      <c r="P277" s="279"/>
      <c r="Q277" s="279"/>
      <c r="R277" s="279"/>
      <c r="S277" s="281"/>
      <c r="T277" s="281"/>
      <c r="U277" s="281"/>
      <c r="V277" s="281"/>
      <c r="W277" s="281"/>
      <c r="X277" s="281"/>
      <c r="Y277" s="281"/>
      <c r="Z277" s="282"/>
      <c r="AA277" s="282"/>
    </row>
    <row r="278" spans="1:32" ht="19.5" customHeight="1" thickBot="1">
      <c r="A278" s="223"/>
      <c r="B278" s="279" t="s">
        <v>577</v>
      </c>
      <c r="C278" s="280"/>
      <c r="D278" s="280"/>
      <c r="E278" s="280"/>
      <c r="F278" s="280"/>
      <c r="G278" s="280"/>
      <c r="H278" s="280"/>
      <c r="I278" s="280"/>
      <c r="J278" s="279"/>
      <c r="K278" s="279"/>
      <c r="L278" s="279"/>
      <c r="M278" s="279"/>
      <c r="N278" s="279"/>
      <c r="O278" s="279"/>
      <c r="P278" s="279"/>
      <c r="Q278" s="279"/>
      <c r="R278" s="279"/>
      <c r="S278" s="281"/>
      <c r="T278" s="281"/>
      <c r="U278" s="281"/>
      <c r="V278" s="281"/>
      <c r="W278" s="281"/>
      <c r="X278" s="281"/>
      <c r="Y278" s="281"/>
      <c r="Z278" s="282"/>
      <c r="AA278" s="282"/>
    </row>
    <row r="279" spans="1:32" s="283" customFormat="1" ht="123.75" customHeight="1">
      <c r="A279" s="280"/>
      <c r="B279" s="310" t="s">
        <v>328</v>
      </c>
      <c r="C279" s="477" t="s">
        <v>576</v>
      </c>
      <c r="D279" s="477"/>
      <c r="E279" s="477"/>
      <c r="F279" s="477"/>
      <c r="G279" s="477"/>
      <c r="H279" s="477"/>
      <c r="I279" s="477"/>
      <c r="J279" s="477"/>
      <c r="K279" s="477"/>
      <c r="L279" s="477"/>
      <c r="M279" s="477"/>
      <c r="N279" s="477"/>
      <c r="O279" s="477"/>
      <c r="P279" s="477"/>
      <c r="Q279" s="477"/>
      <c r="R279" s="477"/>
      <c r="S279" s="477"/>
      <c r="T279" s="477"/>
      <c r="U279" s="477"/>
      <c r="V279" s="477"/>
      <c r="W279" s="477"/>
      <c r="X279" s="477"/>
      <c r="Y279" s="380"/>
      <c r="Z279" s="380"/>
      <c r="AA279" s="381"/>
    </row>
    <row r="280" spans="1:32" s="283" customFormat="1" ht="51.75" customHeight="1">
      <c r="A280" s="280"/>
      <c r="B280" s="311" t="s">
        <v>344</v>
      </c>
      <c r="C280" s="430" t="s">
        <v>575</v>
      </c>
      <c r="D280" s="430"/>
      <c r="E280" s="430"/>
      <c r="F280" s="430"/>
      <c r="G280" s="430"/>
      <c r="H280" s="430"/>
      <c r="I280" s="430"/>
      <c r="J280" s="430"/>
      <c r="K280" s="430"/>
      <c r="L280" s="430"/>
      <c r="M280" s="430"/>
      <c r="N280" s="430"/>
      <c r="O280" s="430"/>
      <c r="P280" s="430"/>
      <c r="Q280" s="430"/>
      <c r="R280" s="430"/>
      <c r="S280" s="430"/>
      <c r="T280" s="430"/>
      <c r="U280" s="430"/>
      <c r="V280" s="430"/>
      <c r="W280" s="430"/>
      <c r="X280" s="430"/>
      <c r="Y280" s="378"/>
      <c r="Z280" s="378"/>
      <c r="AA280" s="379"/>
    </row>
    <row r="281" spans="1:32" s="283" customFormat="1" ht="186" customHeight="1">
      <c r="A281" s="280"/>
      <c r="B281" s="311" t="s">
        <v>362</v>
      </c>
      <c r="C281" s="430" t="s">
        <v>574</v>
      </c>
      <c r="D281" s="430"/>
      <c r="E281" s="430"/>
      <c r="F281" s="430"/>
      <c r="G281" s="430"/>
      <c r="H281" s="430"/>
      <c r="I281" s="430"/>
      <c r="J281" s="430"/>
      <c r="K281" s="430"/>
      <c r="L281" s="430"/>
      <c r="M281" s="430"/>
      <c r="N281" s="430"/>
      <c r="O281" s="430"/>
      <c r="P281" s="430"/>
      <c r="Q281" s="430"/>
      <c r="R281" s="430"/>
      <c r="S281" s="430"/>
      <c r="T281" s="430"/>
      <c r="U281" s="430"/>
      <c r="V281" s="430"/>
      <c r="W281" s="430"/>
      <c r="X281" s="430"/>
      <c r="Y281" s="378"/>
      <c r="Z281" s="378"/>
      <c r="AA281" s="379"/>
    </row>
    <row r="282" spans="1:32" s="283" customFormat="1" ht="81" customHeight="1">
      <c r="A282" s="280"/>
      <c r="B282" s="311" t="s">
        <v>360</v>
      </c>
      <c r="C282" s="430" t="s">
        <v>573</v>
      </c>
      <c r="D282" s="430"/>
      <c r="E282" s="430"/>
      <c r="F282" s="430"/>
      <c r="G282" s="430"/>
      <c r="H282" s="430"/>
      <c r="I282" s="430"/>
      <c r="J282" s="430"/>
      <c r="K282" s="430"/>
      <c r="L282" s="430"/>
      <c r="M282" s="430"/>
      <c r="N282" s="430"/>
      <c r="O282" s="430"/>
      <c r="P282" s="430"/>
      <c r="Q282" s="430"/>
      <c r="R282" s="430"/>
      <c r="S282" s="430"/>
      <c r="T282" s="430"/>
      <c r="U282" s="430"/>
      <c r="V282" s="430"/>
      <c r="W282" s="430"/>
      <c r="X282" s="430"/>
      <c r="Y282" s="378"/>
      <c r="Z282" s="378"/>
      <c r="AA282" s="379"/>
    </row>
    <row r="283" spans="1:32" s="283" customFormat="1" ht="51.75" customHeight="1">
      <c r="A283" s="280"/>
      <c r="B283" s="311" t="s">
        <v>358</v>
      </c>
      <c r="C283" s="430" t="s">
        <v>572</v>
      </c>
      <c r="D283" s="430"/>
      <c r="E283" s="430"/>
      <c r="F283" s="430"/>
      <c r="G283" s="430"/>
      <c r="H283" s="430"/>
      <c r="I283" s="430"/>
      <c r="J283" s="430"/>
      <c r="K283" s="430"/>
      <c r="L283" s="430"/>
      <c r="M283" s="430"/>
      <c r="N283" s="430"/>
      <c r="O283" s="430"/>
      <c r="P283" s="430"/>
      <c r="Q283" s="430"/>
      <c r="R283" s="430"/>
      <c r="S283" s="430"/>
      <c r="T283" s="430"/>
      <c r="U283" s="430"/>
      <c r="V283" s="430"/>
      <c r="W283" s="430"/>
      <c r="X283" s="430"/>
      <c r="Y283" s="378"/>
      <c r="Z283" s="378"/>
      <c r="AA283" s="379"/>
    </row>
    <row r="284" spans="1:32" s="283" customFormat="1" ht="51.75" customHeight="1" thickBot="1">
      <c r="A284" s="280"/>
      <c r="B284" s="312" t="s">
        <v>356</v>
      </c>
      <c r="C284" s="518" t="s">
        <v>571</v>
      </c>
      <c r="D284" s="518"/>
      <c r="E284" s="518"/>
      <c r="F284" s="518"/>
      <c r="G284" s="518"/>
      <c r="H284" s="518"/>
      <c r="I284" s="518"/>
      <c r="J284" s="518"/>
      <c r="K284" s="518"/>
      <c r="L284" s="518"/>
      <c r="M284" s="518"/>
      <c r="N284" s="518"/>
      <c r="O284" s="518"/>
      <c r="P284" s="518"/>
      <c r="Q284" s="518"/>
      <c r="R284" s="518"/>
      <c r="S284" s="518"/>
      <c r="T284" s="518"/>
      <c r="U284" s="518"/>
      <c r="V284" s="518"/>
      <c r="W284" s="518"/>
      <c r="X284" s="518"/>
      <c r="Y284" s="375"/>
      <c r="Z284" s="375"/>
      <c r="AA284" s="376"/>
    </row>
    <row r="285" spans="1:32" ht="19.5" customHeight="1" thickBot="1">
      <c r="A285" s="223"/>
      <c r="B285" s="279" t="s">
        <v>570</v>
      </c>
      <c r="C285" s="280"/>
      <c r="D285" s="280"/>
      <c r="E285" s="280"/>
      <c r="F285" s="280"/>
      <c r="G285" s="280"/>
      <c r="H285" s="280"/>
      <c r="I285" s="280"/>
      <c r="J285" s="279"/>
      <c r="K285" s="279"/>
      <c r="L285" s="279"/>
      <c r="M285" s="279"/>
      <c r="N285" s="279"/>
      <c r="O285" s="279"/>
      <c r="P285" s="279"/>
      <c r="Q285" s="279"/>
      <c r="R285" s="279"/>
      <c r="S285" s="281"/>
      <c r="T285" s="281"/>
      <c r="U285" s="281"/>
      <c r="V285" s="281"/>
      <c r="W285" s="281"/>
      <c r="X285" s="281"/>
      <c r="Y285" s="281"/>
      <c r="Z285" s="282"/>
      <c r="AA285" s="282"/>
    </row>
    <row r="286" spans="1:32" s="283" customFormat="1" ht="66.75" customHeight="1">
      <c r="A286" s="280"/>
      <c r="B286" s="310" t="s">
        <v>328</v>
      </c>
      <c r="C286" s="477" t="s">
        <v>569</v>
      </c>
      <c r="D286" s="477"/>
      <c r="E286" s="477"/>
      <c r="F286" s="477"/>
      <c r="G286" s="477"/>
      <c r="H286" s="477"/>
      <c r="I286" s="477"/>
      <c r="J286" s="477"/>
      <c r="K286" s="477"/>
      <c r="L286" s="477"/>
      <c r="M286" s="477"/>
      <c r="N286" s="477"/>
      <c r="O286" s="477"/>
      <c r="P286" s="477"/>
      <c r="Q286" s="477"/>
      <c r="R286" s="477"/>
      <c r="S286" s="477"/>
      <c r="T286" s="477"/>
      <c r="U286" s="477"/>
      <c r="V286" s="477"/>
      <c r="W286" s="477"/>
      <c r="X286" s="477"/>
      <c r="Y286" s="380"/>
      <c r="Z286" s="380"/>
      <c r="AA286" s="381"/>
    </row>
    <row r="287" spans="1:32" s="283" customFormat="1" ht="84" customHeight="1">
      <c r="A287" s="280"/>
      <c r="B287" s="311" t="s">
        <v>344</v>
      </c>
      <c r="C287" s="430" t="s">
        <v>568</v>
      </c>
      <c r="D287" s="430"/>
      <c r="E287" s="430"/>
      <c r="F287" s="430"/>
      <c r="G287" s="430"/>
      <c r="H287" s="430"/>
      <c r="I287" s="430"/>
      <c r="J287" s="430"/>
      <c r="K287" s="430"/>
      <c r="L287" s="430"/>
      <c r="M287" s="430"/>
      <c r="N287" s="430"/>
      <c r="O287" s="430"/>
      <c r="P287" s="430"/>
      <c r="Q287" s="430"/>
      <c r="R287" s="430"/>
      <c r="S287" s="430"/>
      <c r="T287" s="430"/>
      <c r="U287" s="430"/>
      <c r="V287" s="430"/>
      <c r="W287" s="430"/>
      <c r="X287" s="430"/>
      <c r="Y287" s="378"/>
      <c r="Z287" s="378"/>
      <c r="AA287" s="379"/>
    </row>
    <row r="288" spans="1:32" s="283" customFormat="1" ht="84" customHeight="1" thickBot="1">
      <c r="A288" s="280"/>
      <c r="B288" s="312" t="s">
        <v>362</v>
      </c>
      <c r="C288" s="518" t="s">
        <v>567</v>
      </c>
      <c r="D288" s="518"/>
      <c r="E288" s="518"/>
      <c r="F288" s="518"/>
      <c r="G288" s="518"/>
      <c r="H288" s="518"/>
      <c r="I288" s="518"/>
      <c r="J288" s="518"/>
      <c r="K288" s="518"/>
      <c r="L288" s="518"/>
      <c r="M288" s="518"/>
      <c r="N288" s="518"/>
      <c r="O288" s="518"/>
      <c r="P288" s="518"/>
      <c r="Q288" s="518"/>
      <c r="R288" s="518"/>
      <c r="S288" s="518"/>
      <c r="T288" s="518"/>
      <c r="U288" s="518"/>
      <c r="V288" s="518"/>
      <c r="W288" s="518"/>
      <c r="X288" s="518"/>
      <c r="Y288" s="375"/>
      <c r="Z288" s="375"/>
      <c r="AA288" s="376"/>
    </row>
    <row r="289" spans="1:32" s="233" customFormat="1" ht="20.25" customHeight="1" thickBot="1">
      <c r="A289" s="251" t="s">
        <v>566</v>
      </c>
      <c r="B289" s="251"/>
      <c r="C289" s="258"/>
      <c r="D289" s="258"/>
      <c r="E289" s="258"/>
      <c r="F289" s="258"/>
      <c r="G289" s="258"/>
      <c r="H289" s="258"/>
      <c r="I289" s="258"/>
      <c r="J289" s="251"/>
      <c r="K289" s="251"/>
      <c r="L289" s="251"/>
      <c r="M289" s="251"/>
      <c r="N289" s="251"/>
      <c r="O289" s="251"/>
      <c r="P289" s="251"/>
      <c r="Q289" s="251"/>
      <c r="R289" s="251"/>
      <c r="S289" s="259"/>
      <c r="T289" s="259"/>
      <c r="U289" s="259"/>
      <c r="V289" s="259"/>
      <c r="W289" s="259"/>
      <c r="X289" s="259"/>
      <c r="Y289" s="259"/>
      <c r="Z289" s="259"/>
      <c r="AA289" s="259"/>
    </row>
    <row r="290" spans="1:32" s="233" customFormat="1" ht="48.75" customHeight="1">
      <c r="A290" s="251"/>
      <c r="B290" s="292" t="s">
        <v>328</v>
      </c>
      <c r="C290" s="393" t="s">
        <v>565</v>
      </c>
      <c r="D290" s="393"/>
      <c r="E290" s="393"/>
      <c r="F290" s="393"/>
      <c r="G290" s="393"/>
      <c r="H290" s="393"/>
      <c r="I290" s="393"/>
      <c r="J290" s="393"/>
      <c r="K290" s="393"/>
      <c r="L290" s="393"/>
      <c r="M290" s="393"/>
      <c r="N290" s="393"/>
      <c r="O290" s="393"/>
      <c r="P290" s="393"/>
      <c r="Q290" s="393"/>
      <c r="R290" s="393"/>
      <c r="S290" s="393"/>
      <c r="T290" s="393"/>
      <c r="U290" s="393"/>
      <c r="V290" s="393"/>
      <c r="W290" s="393"/>
      <c r="X290" s="393"/>
      <c r="Y290" s="380"/>
      <c r="Z290" s="380"/>
      <c r="AA290" s="381"/>
    </row>
    <row r="291" spans="1:32" s="233" customFormat="1" ht="67.5" customHeight="1">
      <c r="A291" s="251"/>
      <c r="B291" s="293" t="s">
        <v>364</v>
      </c>
      <c r="C291" s="391" t="s">
        <v>564</v>
      </c>
      <c r="D291" s="391"/>
      <c r="E291" s="391"/>
      <c r="F291" s="391"/>
      <c r="G291" s="391"/>
      <c r="H291" s="391"/>
      <c r="I291" s="391"/>
      <c r="J291" s="391"/>
      <c r="K291" s="391"/>
      <c r="L291" s="391"/>
      <c r="M291" s="391"/>
      <c r="N291" s="391"/>
      <c r="O291" s="391"/>
      <c r="P291" s="391"/>
      <c r="Q291" s="391"/>
      <c r="R291" s="391"/>
      <c r="S291" s="391"/>
      <c r="T291" s="391"/>
      <c r="U291" s="391"/>
      <c r="V291" s="391"/>
      <c r="W291" s="391"/>
      <c r="X291" s="391"/>
      <c r="Y291" s="378"/>
      <c r="Z291" s="378"/>
      <c r="AA291" s="379"/>
      <c r="AB291" s="223"/>
      <c r="AC291" s="223"/>
      <c r="AD291" s="223"/>
      <c r="AE291" s="223"/>
      <c r="AF291" s="223"/>
    </row>
    <row r="292" spans="1:32" s="233" customFormat="1" ht="48.75" customHeight="1">
      <c r="A292" s="251"/>
      <c r="B292" s="293" t="s">
        <v>362</v>
      </c>
      <c r="C292" s="419" t="s">
        <v>563</v>
      </c>
      <c r="D292" s="419"/>
      <c r="E292" s="419"/>
      <c r="F292" s="419"/>
      <c r="G292" s="419"/>
      <c r="H292" s="419"/>
      <c r="I292" s="419"/>
      <c r="J292" s="419"/>
      <c r="K292" s="419"/>
      <c r="L292" s="419"/>
      <c r="M292" s="419"/>
      <c r="N292" s="419"/>
      <c r="O292" s="419"/>
      <c r="P292" s="419"/>
      <c r="Q292" s="419"/>
      <c r="R292" s="419"/>
      <c r="S292" s="419"/>
      <c r="T292" s="419"/>
      <c r="U292" s="419"/>
      <c r="V292" s="419"/>
      <c r="W292" s="419"/>
      <c r="X292" s="419"/>
      <c r="Y292" s="378"/>
      <c r="Z292" s="378"/>
      <c r="AA292" s="379"/>
    </row>
    <row r="293" spans="1:32" s="233" customFormat="1" ht="48.75" customHeight="1" thickBot="1">
      <c r="A293" s="253"/>
      <c r="B293" s="290" t="s">
        <v>360</v>
      </c>
      <c r="C293" s="418" t="s">
        <v>562</v>
      </c>
      <c r="D293" s="418"/>
      <c r="E293" s="418"/>
      <c r="F293" s="418"/>
      <c r="G293" s="418"/>
      <c r="H293" s="418"/>
      <c r="I293" s="418"/>
      <c r="J293" s="418"/>
      <c r="K293" s="418"/>
      <c r="L293" s="418"/>
      <c r="M293" s="418"/>
      <c r="N293" s="418"/>
      <c r="O293" s="418"/>
      <c r="P293" s="418"/>
      <c r="Q293" s="418"/>
      <c r="R293" s="418"/>
      <c r="S293" s="418"/>
      <c r="T293" s="418"/>
      <c r="U293" s="418"/>
      <c r="V293" s="418"/>
      <c r="W293" s="418"/>
      <c r="X293" s="418"/>
      <c r="Y293" s="375"/>
      <c r="Z293" s="375"/>
      <c r="AA293" s="376"/>
    </row>
    <row r="294" spans="1:32" s="233" customFormat="1" ht="20.25" customHeight="1" thickBot="1">
      <c r="A294" s="284" t="s">
        <v>561</v>
      </c>
      <c r="B294" s="252"/>
      <c r="C294" s="285"/>
      <c r="D294" s="285"/>
      <c r="E294" s="285"/>
      <c r="F294" s="285"/>
      <c r="G294" s="285"/>
      <c r="H294" s="285"/>
      <c r="I294" s="285"/>
      <c r="J294" s="285"/>
      <c r="K294" s="285"/>
      <c r="L294" s="285"/>
      <c r="M294" s="285"/>
      <c r="N294" s="285"/>
      <c r="O294" s="285"/>
      <c r="P294" s="285"/>
      <c r="Q294" s="285"/>
      <c r="R294" s="285"/>
      <c r="S294" s="285"/>
      <c r="T294" s="285"/>
      <c r="U294" s="285"/>
      <c r="V294" s="285"/>
      <c r="W294" s="285"/>
      <c r="X294" s="285"/>
      <c r="Y294" s="266"/>
      <c r="Z294" s="266"/>
      <c r="AA294" s="266"/>
    </row>
    <row r="295" spans="1:32" s="233" customFormat="1" ht="35.25" customHeight="1">
      <c r="A295" s="253"/>
      <c r="B295" s="292" t="s">
        <v>560</v>
      </c>
      <c r="C295" s="420" t="s">
        <v>559</v>
      </c>
      <c r="D295" s="420"/>
      <c r="E295" s="420"/>
      <c r="F295" s="420"/>
      <c r="G295" s="420"/>
      <c r="H295" s="420"/>
      <c r="I295" s="420"/>
      <c r="J295" s="420"/>
      <c r="K295" s="420"/>
      <c r="L295" s="420"/>
      <c r="M295" s="420"/>
      <c r="N295" s="420"/>
      <c r="O295" s="420"/>
      <c r="P295" s="420"/>
      <c r="Q295" s="420"/>
      <c r="R295" s="420"/>
      <c r="S295" s="420"/>
      <c r="T295" s="420"/>
      <c r="U295" s="420"/>
      <c r="V295" s="420"/>
      <c r="W295" s="420"/>
      <c r="X295" s="420"/>
      <c r="Y295" s="380"/>
      <c r="Z295" s="380"/>
      <c r="AA295" s="381"/>
    </row>
    <row r="296" spans="1:32" s="233" customFormat="1" ht="85.5" customHeight="1">
      <c r="A296" s="253"/>
      <c r="B296" s="293" t="s">
        <v>344</v>
      </c>
      <c r="C296" s="419" t="s">
        <v>558</v>
      </c>
      <c r="D296" s="419"/>
      <c r="E296" s="419"/>
      <c r="F296" s="419"/>
      <c r="G296" s="419"/>
      <c r="H296" s="419"/>
      <c r="I296" s="419"/>
      <c r="J296" s="419"/>
      <c r="K296" s="419"/>
      <c r="L296" s="419"/>
      <c r="M296" s="419"/>
      <c r="N296" s="419"/>
      <c r="O296" s="419"/>
      <c r="P296" s="419"/>
      <c r="Q296" s="419"/>
      <c r="R296" s="419"/>
      <c r="S296" s="419"/>
      <c r="T296" s="419"/>
      <c r="U296" s="419"/>
      <c r="V296" s="419"/>
      <c r="W296" s="419"/>
      <c r="X296" s="419"/>
      <c r="Y296" s="378"/>
      <c r="Z296" s="378"/>
      <c r="AA296" s="379"/>
    </row>
    <row r="297" spans="1:32" s="233" customFormat="1" ht="85.5" customHeight="1" thickBot="1">
      <c r="A297" s="253"/>
      <c r="B297" s="290" t="s">
        <v>422</v>
      </c>
      <c r="C297" s="418" t="s">
        <v>558</v>
      </c>
      <c r="D297" s="418"/>
      <c r="E297" s="418"/>
      <c r="F297" s="418"/>
      <c r="G297" s="418"/>
      <c r="H297" s="418"/>
      <c r="I297" s="418"/>
      <c r="J297" s="418"/>
      <c r="K297" s="418"/>
      <c r="L297" s="418"/>
      <c r="M297" s="418"/>
      <c r="N297" s="418"/>
      <c r="O297" s="418"/>
      <c r="P297" s="418"/>
      <c r="Q297" s="418"/>
      <c r="R297" s="418"/>
      <c r="S297" s="418"/>
      <c r="T297" s="418"/>
      <c r="U297" s="418"/>
      <c r="V297" s="418"/>
      <c r="W297" s="418"/>
      <c r="X297" s="418"/>
      <c r="Y297" s="424"/>
      <c r="Z297" s="425"/>
      <c r="AA297" s="426"/>
    </row>
    <row r="298" spans="1:32" ht="20.25" customHeight="1" thickBot="1">
      <c r="A298" s="251" t="s">
        <v>557</v>
      </c>
      <c r="B298" s="251"/>
      <c r="C298" s="258"/>
      <c r="D298" s="258"/>
      <c r="E298" s="258"/>
      <c r="F298" s="258"/>
      <c r="G298" s="258"/>
      <c r="H298" s="258"/>
      <c r="I298" s="258"/>
      <c r="J298" s="251"/>
      <c r="K298" s="251"/>
      <c r="L298" s="251"/>
      <c r="M298" s="251"/>
      <c r="N298" s="251"/>
      <c r="O298" s="251"/>
      <c r="P298" s="251"/>
      <c r="Q298" s="251"/>
      <c r="R298" s="251"/>
      <c r="S298" s="259"/>
      <c r="T298" s="259"/>
      <c r="U298" s="259"/>
      <c r="V298" s="259"/>
      <c r="W298" s="259"/>
      <c r="X298" s="259"/>
      <c r="Y298" s="259"/>
      <c r="Z298" s="259"/>
      <c r="AA298" s="259"/>
      <c r="AB298" s="233"/>
      <c r="AC298" s="233"/>
      <c r="AD298" s="233"/>
      <c r="AE298" s="233"/>
      <c r="AF298" s="233"/>
    </row>
    <row r="299" spans="1:32" ht="33" customHeight="1">
      <c r="A299" s="251"/>
      <c r="B299" s="299" t="s">
        <v>328</v>
      </c>
      <c r="C299" s="413" t="s">
        <v>556</v>
      </c>
      <c r="D299" s="413"/>
      <c r="E299" s="413"/>
      <c r="F299" s="413"/>
      <c r="G299" s="413"/>
      <c r="H299" s="413"/>
      <c r="I299" s="413"/>
      <c r="J299" s="413"/>
      <c r="K299" s="413"/>
      <c r="L299" s="413"/>
      <c r="M299" s="413"/>
      <c r="N299" s="413"/>
      <c r="O299" s="413"/>
      <c r="P299" s="413"/>
      <c r="Q299" s="413"/>
      <c r="R299" s="413"/>
      <c r="S299" s="413"/>
      <c r="T299" s="413"/>
      <c r="U299" s="413"/>
      <c r="V299" s="413"/>
      <c r="W299" s="413"/>
      <c r="X299" s="413"/>
      <c r="Y299" s="380"/>
      <c r="Z299" s="380"/>
      <c r="AA299" s="381"/>
      <c r="AB299" s="233"/>
      <c r="AC299" s="233"/>
      <c r="AD299" s="233"/>
      <c r="AE299" s="233"/>
      <c r="AF299" s="233"/>
    </row>
    <row r="300" spans="1:32" s="233" customFormat="1" ht="33" customHeight="1">
      <c r="A300" s="251"/>
      <c r="B300" s="293" t="s">
        <v>364</v>
      </c>
      <c r="C300" s="391" t="s">
        <v>555</v>
      </c>
      <c r="D300" s="391"/>
      <c r="E300" s="391"/>
      <c r="F300" s="391"/>
      <c r="G300" s="391"/>
      <c r="H300" s="391"/>
      <c r="I300" s="391"/>
      <c r="J300" s="391"/>
      <c r="K300" s="391"/>
      <c r="L300" s="391"/>
      <c r="M300" s="391"/>
      <c r="N300" s="391"/>
      <c r="O300" s="391"/>
      <c r="P300" s="391"/>
      <c r="Q300" s="391"/>
      <c r="R300" s="391"/>
      <c r="S300" s="391"/>
      <c r="T300" s="391"/>
      <c r="U300" s="391"/>
      <c r="V300" s="391"/>
      <c r="W300" s="391"/>
      <c r="X300" s="391"/>
      <c r="Y300" s="378"/>
      <c r="Z300" s="378"/>
      <c r="AA300" s="379"/>
    </row>
    <row r="301" spans="1:32" s="233" customFormat="1" ht="33" customHeight="1" thickBot="1">
      <c r="A301" s="251"/>
      <c r="B301" s="290" t="s">
        <v>362</v>
      </c>
      <c r="C301" s="377" t="s">
        <v>554</v>
      </c>
      <c r="D301" s="377"/>
      <c r="E301" s="377"/>
      <c r="F301" s="377"/>
      <c r="G301" s="377"/>
      <c r="H301" s="377"/>
      <c r="I301" s="377"/>
      <c r="J301" s="377"/>
      <c r="K301" s="377"/>
      <c r="L301" s="377"/>
      <c r="M301" s="377"/>
      <c r="N301" s="377"/>
      <c r="O301" s="377"/>
      <c r="P301" s="377"/>
      <c r="Q301" s="377"/>
      <c r="R301" s="377"/>
      <c r="S301" s="377"/>
      <c r="T301" s="377"/>
      <c r="U301" s="377"/>
      <c r="V301" s="377"/>
      <c r="W301" s="377"/>
      <c r="X301" s="377"/>
      <c r="Y301" s="375"/>
      <c r="Z301" s="375"/>
      <c r="AA301" s="376"/>
    </row>
    <row r="302" spans="1:32" s="233" customFormat="1" ht="20.25" customHeight="1" thickBot="1">
      <c r="A302" s="251" t="s">
        <v>553</v>
      </c>
      <c r="B302" s="251"/>
      <c r="C302" s="258"/>
      <c r="D302" s="258"/>
      <c r="E302" s="258"/>
      <c r="F302" s="258"/>
      <c r="G302" s="258"/>
      <c r="H302" s="258"/>
      <c r="I302" s="258"/>
      <c r="J302" s="251"/>
      <c r="K302" s="251"/>
      <c r="L302" s="251"/>
      <c r="M302" s="251"/>
      <c r="N302" s="251"/>
      <c r="O302" s="251"/>
      <c r="P302" s="251"/>
      <c r="Q302" s="251"/>
      <c r="R302" s="251"/>
      <c r="S302" s="259"/>
      <c r="T302" s="259"/>
      <c r="U302" s="259"/>
      <c r="V302" s="259"/>
      <c r="W302" s="259"/>
      <c r="X302" s="259"/>
      <c r="Y302" s="259"/>
      <c r="Z302" s="259"/>
      <c r="AA302" s="259"/>
    </row>
    <row r="303" spans="1:32" s="233" customFormat="1" ht="37.5" customHeight="1" thickBot="1">
      <c r="A303" s="253"/>
      <c r="B303" s="291" t="s">
        <v>328</v>
      </c>
      <c r="C303" s="437" t="s">
        <v>552</v>
      </c>
      <c r="D303" s="438"/>
      <c r="E303" s="438"/>
      <c r="F303" s="438"/>
      <c r="G303" s="438"/>
      <c r="H303" s="438"/>
      <c r="I303" s="438"/>
      <c r="J303" s="438"/>
      <c r="K303" s="438"/>
      <c r="L303" s="438"/>
      <c r="M303" s="438"/>
      <c r="N303" s="438"/>
      <c r="O303" s="438"/>
      <c r="P303" s="438"/>
      <c r="Q303" s="438"/>
      <c r="R303" s="438"/>
      <c r="S303" s="438"/>
      <c r="T303" s="438"/>
      <c r="U303" s="438"/>
      <c r="V303" s="438"/>
      <c r="W303" s="438"/>
      <c r="X303" s="439"/>
      <c r="Y303" s="373"/>
      <c r="Z303" s="373"/>
      <c r="AA303" s="374"/>
    </row>
    <row r="304" spans="1:32" s="233" customFormat="1" ht="20.25" customHeight="1" thickBot="1">
      <c r="A304" s="251" t="s">
        <v>551</v>
      </c>
      <c r="B304" s="251"/>
      <c r="C304" s="258"/>
      <c r="D304" s="258"/>
      <c r="E304" s="258"/>
      <c r="F304" s="258"/>
      <c r="G304" s="258"/>
      <c r="H304" s="258"/>
      <c r="I304" s="258"/>
      <c r="J304" s="251"/>
      <c r="K304" s="251"/>
      <c r="L304" s="251"/>
      <c r="M304" s="251"/>
      <c r="N304" s="251"/>
      <c r="O304" s="251"/>
      <c r="P304" s="251"/>
      <c r="Q304" s="251"/>
      <c r="R304" s="251"/>
      <c r="S304" s="259"/>
      <c r="T304" s="259"/>
      <c r="U304" s="259"/>
      <c r="V304" s="259"/>
      <c r="W304" s="259"/>
      <c r="X304" s="259"/>
      <c r="Y304" s="259"/>
      <c r="Z304" s="259"/>
      <c r="AA304" s="259"/>
    </row>
    <row r="305" spans="1:32" s="233" customFormat="1" ht="47.25" customHeight="1">
      <c r="A305" s="253"/>
      <c r="B305" s="292" t="s">
        <v>328</v>
      </c>
      <c r="C305" s="393" t="s">
        <v>550</v>
      </c>
      <c r="D305" s="393"/>
      <c r="E305" s="393"/>
      <c r="F305" s="393"/>
      <c r="G305" s="393"/>
      <c r="H305" s="393"/>
      <c r="I305" s="393"/>
      <c r="J305" s="393"/>
      <c r="K305" s="393"/>
      <c r="L305" s="393"/>
      <c r="M305" s="393"/>
      <c r="N305" s="393"/>
      <c r="O305" s="393"/>
      <c r="P305" s="393"/>
      <c r="Q305" s="393"/>
      <c r="R305" s="393"/>
      <c r="S305" s="393"/>
      <c r="T305" s="393"/>
      <c r="U305" s="393"/>
      <c r="V305" s="393"/>
      <c r="W305" s="393"/>
      <c r="X305" s="393"/>
      <c r="Y305" s="380"/>
      <c r="Z305" s="380"/>
      <c r="AA305" s="381"/>
    </row>
    <row r="306" spans="1:32" s="233" customFormat="1" ht="35.25" customHeight="1">
      <c r="A306" s="253"/>
      <c r="B306" s="300" t="s">
        <v>344</v>
      </c>
      <c r="C306" s="394" t="s">
        <v>549</v>
      </c>
      <c r="D306" s="394"/>
      <c r="E306" s="394"/>
      <c r="F306" s="394"/>
      <c r="G306" s="394"/>
      <c r="H306" s="394"/>
      <c r="I306" s="394"/>
      <c r="J306" s="394"/>
      <c r="K306" s="394"/>
      <c r="L306" s="394"/>
      <c r="M306" s="394"/>
      <c r="N306" s="394"/>
      <c r="O306" s="394"/>
      <c r="P306" s="394"/>
      <c r="Q306" s="394"/>
      <c r="R306" s="394"/>
      <c r="S306" s="394"/>
      <c r="T306" s="394"/>
      <c r="U306" s="394"/>
      <c r="V306" s="394"/>
      <c r="W306" s="394"/>
      <c r="X306" s="394"/>
      <c r="Y306" s="378"/>
      <c r="Z306" s="378"/>
      <c r="AA306" s="379"/>
    </row>
    <row r="307" spans="1:32" s="233" customFormat="1" ht="47.25" customHeight="1">
      <c r="A307" s="253"/>
      <c r="B307" s="293" t="s">
        <v>362</v>
      </c>
      <c r="C307" s="419" t="s">
        <v>548</v>
      </c>
      <c r="D307" s="419"/>
      <c r="E307" s="419"/>
      <c r="F307" s="419"/>
      <c r="G307" s="419"/>
      <c r="H307" s="419"/>
      <c r="I307" s="419"/>
      <c r="J307" s="419"/>
      <c r="K307" s="419"/>
      <c r="L307" s="419"/>
      <c r="M307" s="419"/>
      <c r="N307" s="419"/>
      <c r="O307" s="419"/>
      <c r="P307" s="419"/>
      <c r="Q307" s="419"/>
      <c r="R307" s="419"/>
      <c r="S307" s="419"/>
      <c r="T307" s="419"/>
      <c r="U307" s="419"/>
      <c r="V307" s="419"/>
      <c r="W307" s="419"/>
      <c r="X307" s="419"/>
      <c r="Y307" s="378"/>
      <c r="Z307" s="378"/>
      <c r="AA307" s="379"/>
    </row>
    <row r="308" spans="1:32" s="233" customFormat="1" ht="35.25" customHeight="1" thickBot="1">
      <c r="A308" s="253"/>
      <c r="B308" s="290" t="s">
        <v>360</v>
      </c>
      <c r="C308" s="414" t="s">
        <v>547</v>
      </c>
      <c r="D308" s="414"/>
      <c r="E308" s="414"/>
      <c r="F308" s="414"/>
      <c r="G308" s="414"/>
      <c r="H308" s="414"/>
      <c r="I308" s="414"/>
      <c r="J308" s="414"/>
      <c r="K308" s="414"/>
      <c r="L308" s="414"/>
      <c r="M308" s="414"/>
      <c r="N308" s="414"/>
      <c r="O308" s="414"/>
      <c r="P308" s="414"/>
      <c r="Q308" s="414"/>
      <c r="R308" s="414"/>
      <c r="S308" s="414"/>
      <c r="T308" s="414"/>
      <c r="U308" s="414"/>
      <c r="V308" s="414"/>
      <c r="W308" s="414"/>
      <c r="X308" s="414"/>
      <c r="Y308" s="375"/>
      <c r="Z308" s="375"/>
      <c r="AA308" s="376"/>
    </row>
    <row r="309" spans="1:32" s="233" customFormat="1" ht="20.25" customHeight="1" thickBot="1">
      <c r="A309" s="251" t="s">
        <v>546</v>
      </c>
      <c r="B309" s="251"/>
      <c r="C309" s="258"/>
      <c r="D309" s="258"/>
      <c r="E309" s="258"/>
      <c r="F309" s="258"/>
      <c r="G309" s="258"/>
      <c r="H309" s="258"/>
      <c r="I309" s="258"/>
      <c r="J309" s="251"/>
      <c r="K309" s="251"/>
      <c r="L309" s="251"/>
      <c r="M309" s="251"/>
      <c r="N309" s="251"/>
      <c r="O309" s="251"/>
      <c r="P309" s="251"/>
      <c r="Q309" s="251"/>
      <c r="R309" s="251"/>
      <c r="S309" s="259"/>
      <c r="T309" s="259"/>
      <c r="U309" s="259"/>
      <c r="V309" s="259"/>
      <c r="W309" s="259"/>
      <c r="X309" s="259"/>
      <c r="Y309" s="259"/>
      <c r="Z309" s="259"/>
      <c r="AA309" s="259"/>
    </row>
    <row r="310" spans="1:32" ht="159" customHeight="1">
      <c r="A310" s="251"/>
      <c r="B310" s="299" t="s">
        <v>328</v>
      </c>
      <c r="C310" s="413" t="s">
        <v>545</v>
      </c>
      <c r="D310" s="413"/>
      <c r="E310" s="413"/>
      <c r="F310" s="413"/>
      <c r="G310" s="413"/>
      <c r="H310" s="413"/>
      <c r="I310" s="413"/>
      <c r="J310" s="413"/>
      <c r="K310" s="413"/>
      <c r="L310" s="413"/>
      <c r="M310" s="413"/>
      <c r="N310" s="413"/>
      <c r="O310" s="413"/>
      <c r="P310" s="413"/>
      <c r="Q310" s="413"/>
      <c r="R310" s="413"/>
      <c r="S310" s="413"/>
      <c r="T310" s="413"/>
      <c r="U310" s="413"/>
      <c r="V310" s="413"/>
      <c r="W310" s="413"/>
      <c r="X310" s="413"/>
      <c r="Y310" s="380"/>
      <c r="Z310" s="380"/>
      <c r="AA310" s="381"/>
      <c r="AB310" s="233"/>
      <c r="AC310" s="233"/>
      <c r="AD310" s="233"/>
      <c r="AE310" s="233"/>
      <c r="AF310" s="233"/>
    </row>
    <row r="311" spans="1:32" s="233" customFormat="1" ht="116.25" customHeight="1" thickBot="1">
      <c r="A311" s="253"/>
      <c r="B311" s="297" t="s">
        <v>364</v>
      </c>
      <c r="C311" s="412" t="s">
        <v>544</v>
      </c>
      <c r="D311" s="412"/>
      <c r="E311" s="412"/>
      <c r="F311" s="412"/>
      <c r="G311" s="412"/>
      <c r="H311" s="412"/>
      <c r="I311" s="412"/>
      <c r="J311" s="412"/>
      <c r="K311" s="412"/>
      <c r="L311" s="412"/>
      <c r="M311" s="412"/>
      <c r="N311" s="412"/>
      <c r="O311" s="412"/>
      <c r="P311" s="412"/>
      <c r="Q311" s="412"/>
      <c r="R311" s="412"/>
      <c r="S311" s="412"/>
      <c r="T311" s="412"/>
      <c r="U311" s="412"/>
      <c r="V311" s="412"/>
      <c r="W311" s="412"/>
      <c r="X311" s="412"/>
      <c r="Y311" s="375"/>
      <c r="Z311" s="375"/>
      <c r="AA311" s="376"/>
    </row>
    <row r="312" spans="1:32" s="233" customFormat="1" ht="20.25" customHeight="1" thickBot="1">
      <c r="A312" s="251" t="s">
        <v>543</v>
      </c>
      <c r="B312" s="251"/>
      <c r="C312" s="258"/>
      <c r="D312" s="258"/>
      <c r="E312" s="258"/>
      <c r="F312" s="258"/>
      <c r="G312" s="258"/>
      <c r="H312" s="258"/>
      <c r="I312" s="258"/>
      <c r="J312" s="251"/>
      <c r="K312" s="251"/>
      <c r="L312" s="251"/>
      <c r="M312" s="251"/>
      <c r="N312" s="251"/>
      <c r="O312" s="251"/>
      <c r="P312" s="251"/>
      <c r="Q312" s="251"/>
      <c r="R312" s="251"/>
      <c r="S312" s="259"/>
      <c r="T312" s="259"/>
      <c r="U312" s="259"/>
      <c r="V312" s="259"/>
      <c r="W312" s="259"/>
      <c r="X312" s="259"/>
      <c r="Y312" s="259"/>
      <c r="Z312" s="259"/>
      <c r="AA312" s="259"/>
    </row>
    <row r="313" spans="1:32" s="233" customFormat="1" ht="62.25" customHeight="1">
      <c r="A313" s="253"/>
      <c r="B313" s="292" t="s">
        <v>328</v>
      </c>
      <c r="C313" s="393" t="s">
        <v>542</v>
      </c>
      <c r="D313" s="393"/>
      <c r="E313" s="393"/>
      <c r="F313" s="393"/>
      <c r="G313" s="393"/>
      <c r="H313" s="393"/>
      <c r="I313" s="393"/>
      <c r="J313" s="393"/>
      <c r="K313" s="393"/>
      <c r="L313" s="393"/>
      <c r="M313" s="393"/>
      <c r="N313" s="393"/>
      <c r="O313" s="393"/>
      <c r="P313" s="393"/>
      <c r="Q313" s="393"/>
      <c r="R313" s="393"/>
      <c r="S313" s="393"/>
      <c r="T313" s="393"/>
      <c r="U313" s="393"/>
      <c r="V313" s="393"/>
      <c r="W313" s="393"/>
      <c r="X313" s="393"/>
      <c r="Y313" s="380"/>
      <c r="Z313" s="380"/>
      <c r="AA313" s="381"/>
    </row>
    <row r="314" spans="1:32" s="233" customFormat="1" ht="39" customHeight="1">
      <c r="A314" s="253"/>
      <c r="B314" s="293" t="s">
        <v>364</v>
      </c>
      <c r="C314" s="429" t="s">
        <v>541</v>
      </c>
      <c r="D314" s="429"/>
      <c r="E314" s="429"/>
      <c r="F314" s="429"/>
      <c r="G314" s="429"/>
      <c r="H314" s="429"/>
      <c r="I314" s="429"/>
      <c r="J314" s="429"/>
      <c r="K314" s="429"/>
      <c r="L314" s="429"/>
      <c r="M314" s="429"/>
      <c r="N314" s="429"/>
      <c r="O314" s="429"/>
      <c r="P314" s="429"/>
      <c r="Q314" s="429"/>
      <c r="R314" s="429"/>
      <c r="S314" s="429"/>
      <c r="T314" s="429"/>
      <c r="U314" s="429"/>
      <c r="V314" s="429"/>
      <c r="W314" s="429"/>
      <c r="X314" s="429"/>
      <c r="Y314" s="378"/>
      <c r="Z314" s="378"/>
      <c r="AA314" s="379"/>
    </row>
    <row r="315" spans="1:32" s="233" customFormat="1" ht="39" customHeight="1">
      <c r="A315" s="253"/>
      <c r="B315" s="293" t="s">
        <v>362</v>
      </c>
      <c r="C315" s="429" t="s">
        <v>540</v>
      </c>
      <c r="D315" s="429"/>
      <c r="E315" s="429"/>
      <c r="F315" s="429"/>
      <c r="G315" s="429"/>
      <c r="H315" s="429"/>
      <c r="I315" s="429"/>
      <c r="J315" s="429"/>
      <c r="K315" s="429"/>
      <c r="L315" s="429"/>
      <c r="M315" s="429"/>
      <c r="N315" s="429"/>
      <c r="O315" s="429"/>
      <c r="P315" s="429"/>
      <c r="Q315" s="429"/>
      <c r="R315" s="429"/>
      <c r="S315" s="429"/>
      <c r="T315" s="429"/>
      <c r="U315" s="429"/>
      <c r="V315" s="429"/>
      <c r="W315" s="429"/>
      <c r="X315" s="429"/>
      <c r="Y315" s="378"/>
      <c r="Z315" s="378"/>
      <c r="AA315" s="379"/>
    </row>
    <row r="316" spans="1:32" s="233" customFormat="1" ht="39" customHeight="1">
      <c r="A316" s="253"/>
      <c r="B316" s="293" t="s">
        <v>360</v>
      </c>
      <c r="C316" s="419" t="s">
        <v>539</v>
      </c>
      <c r="D316" s="419"/>
      <c r="E316" s="419"/>
      <c r="F316" s="419"/>
      <c r="G316" s="419"/>
      <c r="H316" s="419"/>
      <c r="I316" s="419"/>
      <c r="J316" s="419"/>
      <c r="K316" s="419"/>
      <c r="L316" s="419"/>
      <c r="M316" s="419"/>
      <c r="N316" s="419"/>
      <c r="O316" s="419"/>
      <c r="P316" s="419"/>
      <c r="Q316" s="419"/>
      <c r="R316" s="419"/>
      <c r="S316" s="419"/>
      <c r="T316" s="419"/>
      <c r="U316" s="419"/>
      <c r="V316" s="419"/>
      <c r="W316" s="419"/>
      <c r="X316" s="419"/>
      <c r="Y316" s="378"/>
      <c r="Z316" s="378"/>
      <c r="AA316" s="379"/>
      <c r="AB316" s="223"/>
      <c r="AC316" s="223"/>
      <c r="AD316" s="223"/>
      <c r="AE316" s="223"/>
      <c r="AF316" s="223"/>
    </row>
    <row r="317" spans="1:32" s="233" customFormat="1" ht="39" customHeight="1" thickBot="1">
      <c r="A317" s="253"/>
      <c r="B317" s="290" t="s">
        <v>358</v>
      </c>
      <c r="C317" s="418" t="s">
        <v>538</v>
      </c>
      <c r="D317" s="418"/>
      <c r="E317" s="418"/>
      <c r="F317" s="418"/>
      <c r="G317" s="418"/>
      <c r="H317" s="418"/>
      <c r="I317" s="418"/>
      <c r="J317" s="418"/>
      <c r="K317" s="418"/>
      <c r="L317" s="418"/>
      <c r="M317" s="418"/>
      <c r="N317" s="418"/>
      <c r="O317" s="418"/>
      <c r="P317" s="418"/>
      <c r="Q317" s="418"/>
      <c r="R317" s="418"/>
      <c r="S317" s="418"/>
      <c r="T317" s="418"/>
      <c r="U317" s="418"/>
      <c r="V317" s="418"/>
      <c r="W317" s="418"/>
      <c r="X317" s="418"/>
      <c r="Y317" s="375"/>
      <c r="Z317" s="375"/>
      <c r="AA317" s="376"/>
      <c r="AB317" s="223"/>
      <c r="AC317" s="223"/>
      <c r="AD317" s="223"/>
      <c r="AE317" s="223"/>
      <c r="AF317" s="223"/>
    </row>
    <row r="318" spans="1:32" s="233" customFormat="1" ht="20.25" customHeight="1" thickBot="1">
      <c r="A318" s="256" t="s">
        <v>537</v>
      </c>
      <c r="B318" s="256"/>
      <c r="C318" s="256"/>
      <c r="D318" s="256"/>
      <c r="E318" s="256"/>
      <c r="F318" s="256"/>
      <c r="G318" s="256"/>
      <c r="H318" s="256"/>
      <c r="Y318" s="266"/>
      <c r="Z318" s="266"/>
      <c r="AA318" s="266"/>
    </row>
    <row r="319" spans="1:32" s="233" customFormat="1" ht="52.5" customHeight="1">
      <c r="A319" s="286"/>
      <c r="B319" s="299" t="s">
        <v>328</v>
      </c>
      <c r="C319" s="434" t="s">
        <v>536</v>
      </c>
      <c r="D319" s="413"/>
      <c r="E319" s="413"/>
      <c r="F319" s="413"/>
      <c r="G319" s="413"/>
      <c r="H319" s="413"/>
      <c r="I319" s="413"/>
      <c r="J319" s="413"/>
      <c r="K319" s="413"/>
      <c r="L319" s="413"/>
      <c r="M319" s="413"/>
      <c r="N319" s="413"/>
      <c r="O319" s="413"/>
      <c r="P319" s="413"/>
      <c r="Q319" s="413"/>
      <c r="R319" s="413"/>
      <c r="S319" s="413"/>
      <c r="T319" s="413"/>
      <c r="U319" s="413"/>
      <c r="V319" s="413"/>
      <c r="W319" s="413"/>
      <c r="X319" s="413"/>
      <c r="Y319" s="380"/>
      <c r="Z319" s="380"/>
      <c r="AA319" s="381"/>
      <c r="AB319" s="223"/>
      <c r="AC319" s="223"/>
      <c r="AD319" s="223"/>
      <c r="AE319" s="223"/>
      <c r="AF319" s="223"/>
    </row>
    <row r="320" spans="1:32" s="233" customFormat="1" ht="52.5" customHeight="1">
      <c r="A320" s="286"/>
      <c r="B320" s="300" t="s">
        <v>364</v>
      </c>
      <c r="C320" s="390" t="s">
        <v>535</v>
      </c>
      <c r="D320" s="394"/>
      <c r="E320" s="394"/>
      <c r="F320" s="394"/>
      <c r="G320" s="394"/>
      <c r="H320" s="394"/>
      <c r="I320" s="394"/>
      <c r="J320" s="394"/>
      <c r="K320" s="394"/>
      <c r="L320" s="394"/>
      <c r="M320" s="394"/>
      <c r="N320" s="394"/>
      <c r="O320" s="394"/>
      <c r="P320" s="394"/>
      <c r="Q320" s="394"/>
      <c r="R320" s="394"/>
      <c r="S320" s="394"/>
      <c r="T320" s="394"/>
      <c r="U320" s="394"/>
      <c r="V320" s="394"/>
      <c r="W320" s="394"/>
      <c r="X320" s="394"/>
      <c r="Y320" s="378"/>
      <c r="Z320" s="378"/>
      <c r="AA320" s="379"/>
    </row>
    <row r="321" spans="1:32" s="233" customFormat="1" ht="37.5" customHeight="1">
      <c r="A321" s="286"/>
      <c r="B321" s="300" t="s">
        <v>362</v>
      </c>
      <c r="C321" s="390" t="s">
        <v>534</v>
      </c>
      <c r="D321" s="394"/>
      <c r="E321" s="394"/>
      <c r="F321" s="394"/>
      <c r="G321" s="394"/>
      <c r="H321" s="394"/>
      <c r="I321" s="394"/>
      <c r="J321" s="394"/>
      <c r="K321" s="394"/>
      <c r="L321" s="394"/>
      <c r="M321" s="394"/>
      <c r="N321" s="394"/>
      <c r="O321" s="394"/>
      <c r="P321" s="394"/>
      <c r="Q321" s="394"/>
      <c r="R321" s="394"/>
      <c r="S321" s="394"/>
      <c r="T321" s="394"/>
      <c r="U321" s="394"/>
      <c r="V321" s="394"/>
      <c r="W321" s="394"/>
      <c r="X321" s="394"/>
      <c r="Y321" s="378"/>
      <c r="Z321" s="378"/>
      <c r="AA321" s="379"/>
    </row>
    <row r="322" spans="1:32" s="233" customFormat="1" ht="99.75" customHeight="1">
      <c r="A322" s="287"/>
      <c r="B322" s="300" t="s">
        <v>420</v>
      </c>
      <c r="C322" s="390" t="s">
        <v>533</v>
      </c>
      <c r="D322" s="390"/>
      <c r="E322" s="390"/>
      <c r="F322" s="390"/>
      <c r="G322" s="390"/>
      <c r="H322" s="390"/>
      <c r="I322" s="390"/>
      <c r="J322" s="390"/>
      <c r="K322" s="390"/>
      <c r="L322" s="390"/>
      <c r="M322" s="390"/>
      <c r="N322" s="390"/>
      <c r="O322" s="390"/>
      <c r="P322" s="390"/>
      <c r="Q322" s="390"/>
      <c r="R322" s="390"/>
      <c r="S322" s="390"/>
      <c r="T322" s="390"/>
      <c r="U322" s="390"/>
      <c r="V322" s="390"/>
      <c r="W322" s="390"/>
      <c r="X322" s="390"/>
      <c r="Y322" s="378"/>
      <c r="Z322" s="378"/>
      <c r="AA322" s="379"/>
    </row>
    <row r="323" spans="1:32" s="233" customFormat="1" ht="37.5" customHeight="1" thickBot="1">
      <c r="A323" s="287"/>
      <c r="B323" s="297" t="s">
        <v>358</v>
      </c>
      <c r="C323" s="422" t="s">
        <v>532</v>
      </c>
      <c r="D323" s="422"/>
      <c r="E323" s="422"/>
      <c r="F323" s="422"/>
      <c r="G323" s="422"/>
      <c r="H323" s="422"/>
      <c r="I323" s="422"/>
      <c r="J323" s="422"/>
      <c r="K323" s="422"/>
      <c r="L323" s="422"/>
      <c r="M323" s="422"/>
      <c r="N323" s="422"/>
      <c r="O323" s="422"/>
      <c r="P323" s="422"/>
      <c r="Q323" s="422"/>
      <c r="R323" s="422"/>
      <c r="S323" s="422"/>
      <c r="T323" s="422"/>
      <c r="U323" s="422"/>
      <c r="V323" s="422"/>
      <c r="W323" s="422"/>
      <c r="X323" s="422"/>
      <c r="Y323" s="375"/>
      <c r="Z323" s="375"/>
      <c r="AA323" s="376"/>
    </row>
    <row r="324" spans="1:32" s="233" customFormat="1" ht="20.25" customHeight="1" thickBot="1">
      <c r="A324" s="251" t="s">
        <v>531</v>
      </c>
      <c r="B324" s="251"/>
      <c r="C324" s="258"/>
      <c r="D324" s="258"/>
      <c r="E324" s="258"/>
      <c r="F324" s="258"/>
      <c r="G324" s="258"/>
      <c r="H324" s="258"/>
      <c r="I324" s="258"/>
      <c r="J324" s="251"/>
      <c r="K324" s="251"/>
      <c r="L324" s="251"/>
      <c r="M324" s="251"/>
      <c r="N324" s="251"/>
      <c r="O324" s="251"/>
      <c r="P324" s="251"/>
      <c r="Q324" s="251"/>
      <c r="R324" s="251"/>
      <c r="S324" s="259"/>
      <c r="T324" s="259"/>
      <c r="U324" s="259"/>
      <c r="V324" s="259"/>
      <c r="W324" s="259"/>
      <c r="X324" s="259"/>
      <c r="Y324" s="259"/>
      <c r="Z324" s="259"/>
      <c r="AA324" s="259"/>
    </row>
    <row r="325" spans="1:32" s="233" customFormat="1" ht="33.75" customHeight="1">
      <c r="A325" s="251"/>
      <c r="B325" s="292" t="s">
        <v>328</v>
      </c>
      <c r="C325" s="420" t="s">
        <v>530</v>
      </c>
      <c r="D325" s="420"/>
      <c r="E325" s="420"/>
      <c r="F325" s="420"/>
      <c r="G325" s="420"/>
      <c r="H325" s="420"/>
      <c r="I325" s="420"/>
      <c r="J325" s="420"/>
      <c r="K325" s="420"/>
      <c r="L325" s="420"/>
      <c r="M325" s="420"/>
      <c r="N325" s="420"/>
      <c r="O325" s="420"/>
      <c r="P325" s="420"/>
      <c r="Q325" s="420"/>
      <c r="R325" s="420"/>
      <c r="S325" s="420"/>
      <c r="T325" s="420"/>
      <c r="U325" s="420"/>
      <c r="V325" s="420"/>
      <c r="W325" s="420"/>
      <c r="X325" s="420"/>
      <c r="Y325" s="380"/>
      <c r="Z325" s="380"/>
      <c r="AA325" s="381"/>
      <c r="AB325" s="223"/>
      <c r="AC325" s="223"/>
      <c r="AD325" s="223"/>
      <c r="AE325" s="223"/>
      <c r="AF325" s="223"/>
    </row>
    <row r="326" spans="1:32" s="233" customFormat="1" ht="51" customHeight="1">
      <c r="A326" s="251"/>
      <c r="B326" s="293" t="s">
        <v>364</v>
      </c>
      <c r="C326" s="419" t="s">
        <v>529</v>
      </c>
      <c r="D326" s="419"/>
      <c r="E326" s="419"/>
      <c r="F326" s="419"/>
      <c r="G326" s="419"/>
      <c r="H326" s="419"/>
      <c r="I326" s="419"/>
      <c r="J326" s="419"/>
      <c r="K326" s="419"/>
      <c r="L326" s="419"/>
      <c r="M326" s="419"/>
      <c r="N326" s="419"/>
      <c r="O326" s="419"/>
      <c r="P326" s="419"/>
      <c r="Q326" s="419"/>
      <c r="R326" s="419"/>
      <c r="S326" s="419"/>
      <c r="T326" s="419"/>
      <c r="U326" s="419"/>
      <c r="V326" s="419"/>
      <c r="W326" s="419"/>
      <c r="X326" s="419"/>
      <c r="Y326" s="378"/>
      <c r="Z326" s="378"/>
      <c r="AA326" s="379"/>
    </row>
    <row r="327" spans="1:32" s="233" customFormat="1" ht="51" customHeight="1" thickBot="1">
      <c r="A327" s="253"/>
      <c r="B327" s="290" t="s">
        <v>362</v>
      </c>
      <c r="C327" s="418" t="s">
        <v>528</v>
      </c>
      <c r="D327" s="418"/>
      <c r="E327" s="418"/>
      <c r="F327" s="418"/>
      <c r="G327" s="418"/>
      <c r="H327" s="418"/>
      <c r="I327" s="418"/>
      <c r="J327" s="418"/>
      <c r="K327" s="418"/>
      <c r="L327" s="418"/>
      <c r="M327" s="418"/>
      <c r="N327" s="418"/>
      <c r="O327" s="418"/>
      <c r="P327" s="418"/>
      <c r="Q327" s="418"/>
      <c r="R327" s="418"/>
      <c r="S327" s="418"/>
      <c r="T327" s="418"/>
      <c r="U327" s="418"/>
      <c r="V327" s="418"/>
      <c r="W327" s="418"/>
      <c r="X327" s="418"/>
      <c r="Y327" s="375"/>
      <c r="Z327" s="375"/>
      <c r="AA327" s="376"/>
    </row>
    <row r="328" spans="1:32" s="233" customFormat="1" ht="20.25" customHeight="1" thickBot="1">
      <c r="A328" s="224" t="s">
        <v>527</v>
      </c>
      <c r="B328" s="224"/>
      <c r="C328" s="257"/>
      <c r="D328" s="257"/>
      <c r="E328" s="257"/>
      <c r="F328" s="257"/>
      <c r="G328" s="257"/>
      <c r="H328" s="257"/>
      <c r="I328" s="257"/>
      <c r="J328" s="224"/>
      <c r="K328" s="224"/>
      <c r="L328" s="224"/>
      <c r="M328" s="224"/>
      <c r="N328" s="224"/>
      <c r="O328" s="224"/>
      <c r="P328" s="224"/>
      <c r="Q328" s="224"/>
      <c r="R328" s="224"/>
      <c r="S328" s="223"/>
      <c r="T328" s="223"/>
      <c r="U328" s="223"/>
      <c r="V328" s="223"/>
      <c r="W328" s="223"/>
      <c r="X328" s="223"/>
      <c r="Y328" s="266"/>
      <c r="Z328" s="266"/>
      <c r="AA328" s="266"/>
    </row>
    <row r="329" spans="1:32" s="233" customFormat="1" ht="91.5" customHeight="1">
      <c r="A329" s="256"/>
      <c r="B329" s="299" t="s">
        <v>328</v>
      </c>
      <c r="C329" s="434" t="s">
        <v>526</v>
      </c>
      <c r="D329" s="413"/>
      <c r="E329" s="413"/>
      <c r="F329" s="413"/>
      <c r="G329" s="413"/>
      <c r="H329" s="413"/>
      <c r="I329" s="413"/>
      <c r="J329" s="413"/>
      <c r="K329" s="413"/>
      <c r="L329" s="413"/>
      <c r="M329" s="413"/>
      <c r="N329" s="413"/>
      <c r="O329" s="413"/>
      <c r="P329" s="413"/>
      <c r="Q329" s="413"/>
      <c r="R329" s="413"/>
      <c r="S329" s="413"/>
      <c r="T329" s="413"/>
      <c r="U329" s="413"/>
      <c r="V329" s="413"/>
      <c r="W329" s="413"/>
      <c r="X329" s="413"/>
      <c r="Y329" s="380"/>
      <c r="Z329" s="380"/>
      <c r="AA329" s="381"/>
    </row>
    <row r="330" spans="1:32" s="233" customFormat="1" ht="33" customHeight="1">
      <c r="A330" s="256"/>
      <c r="B330" s="300" t="s">
        <v>364</v>
      </c>
      <c r="C330" s="390" t="s">
        <v>492</v>
      </c>
      <c r="D330" s="394"/>
      <c r="E330" s="394"/>
      <c r="F330" s="394"/>
      <c r="G330" s="394"/>
      <c r="H330" s="394"/>
      <c r="I330" s="394"/>
      <c r="J330" s="394"/>
      <c r="K330" s="394"/>
      <c r="L330" s="394"/>
      <c r="M330" s="394"/>
      <c r="N330" s="394"/>
      <c r="O330" s="394"/>
      <c r="P330" s="394"/>
      <c r="Q330" s="394"/>
      <c r="R330" s="394"/>
      <c r="S330" s="394"/>
      <c r="T330" s="394"/>
      <c r="U330" s="394"/>
      <c r="V330" s="394"/>
      <c r="W330" s="394"/>
      <c r="X330" s="394"/>
      <c r="Y330" s="378"/>
      <c r="Z330" s="378"/>
      <c r="AA330" s="379"/>
    </row>
    <row r="331" spans="1:32" s="233" customFormat="1" ht="54" customHeight="1" thickBot="1">
      <c r="A331" s="256"/>
      <c r="B331" s="297" t="s">
        <v>525</v>
      </c>
      <c r="C331" s="422" t="s">
        <v>489</v>
      </c>
      <c r="D331" s="422"/>
      <c r="E331" s="422"/>
      <c r="F331" s="422"/>
      <c r="G331" s="422"/>
      <c r="H331" s="422"/>
      <c r="I331" s="422"/>
      <c r="J331" s="422"/>
      <c r="K331" s="422"/>
      <c r="L331" s="422"/>
      <c r="M331" s="422"/>
      <c r="N331" s="422"/>
      <c r="O331" s="422"/>
      <c r="P331" s="422"/>
      <c r="Q331" s="422"/>
      <c r="R331" s="422"/>
      <c r="S331" s="422"/>
      <c r="T331" s="422"/>
      <c r="U331" s="422"/>
      <c r="V331" s="422"/>
      <c r="W331" s="422"/>
      <c r="X331" s="422"/>
      <c r="Y331" s="375"/>
      <c r="Z331" s="375"/>
      <c r="AA331" s="376"/>
    </row>
    <row r="332" spans="1:32" s="233" customFormat="1" ht="20.25" customHeight="1">
      <c r="A332" s="251" t="s">
        <v>524</v>
      </c>
      <c r="B332" s="232"/>
      <c r="C332" s="246"/>
      <c r="D332" s="246"/>
      <c r="E332" s="246"/>
      <c r="F332" s="246"/>
      <c r="G332" s="246"/>
      <c r="H332" s="246"/>
      <c r="I332" s="246"/>
      <c r="J332" s="246"/>
      <c r="K332" s="246"/>
      <c r="L332" s="246"/>
      <c r="M332" s="246"/>
      <c r="N332" s="246"/>
      <c r="O332" s="246"/>
      <c r="P332" s="246"/>
      <c r="Q332" s="246"/>
      <c r="R332" s="246"/>
      <c r="S332" s="246"/>
      <c r="T332" s="246"/>
      <c r="U332" s="246"/>
      <c r="V332" s="246"/>
      <c r="W332" s="246"/>
      <c r="X332" s="246"/>
      <c r="Y332" s="266"/>
      <c r="Z332" s="266"/>
      <c r="AA332" s="266"/>
    </row>
    <row r="333" spans="1:32" s="233" customFormat="1" ht="20.25" customHeight="1" thickBot="1">
      <c r="B333" s="251" t="s">
        <v>523</v>
      </c>
      <c r="C333" s="258"/>
      <c r="D333" s="258"/>
      <c r="E333" s="258"/>
      <c r="F333" s="258"/>
      <c r="G333" s="258"/>
      <c r="H333" s="258"/>
      <c r="I333" s="258"/>
      <c r="J333" s="251"/>
      <c r="K333" s="251"/>
      <c r="L333" s="251"/>
      <c r="M333" s="251"/>
      <c r="N333" s="251"/>
      <c r="O333" s="251"/>
      <c r="P333" s="251"/>
      <c r="Q333" s="251"/>
      <c r="R333" s="251"/>
      <c r="S333" s="259"/>
      <c r="T333" s="259"/>
      <c r="U333" s="259"/>
      <c r="V333" s="259"/>
      <c r="W333" s="259"/>
      <c r="X333" s="259"/>
      <c r="Y333" s="259"/>
      <c r="Z333" s="259"/>
      <c r="AA333" s="259"/>
    </row>
    <row r="334" spans="1:32" s="233" customFormat="1" ht="64.5" customHeight="1">
      <c r="A334" s="253"/>
      <c r="B334" s="292" t="s">
        <v>328</v>
      </c>
      <c r="C334" s="393" t="s">
        <v>522</v>
      </c>
      <c r="D334" s="393"/>
      <c r="E334" s="393"/>
      <c r="F334" s="393"/>
      <c r="G334" s="393"/>
      <c r="H334" s="393"/>
      <c r="I334" s="393"/>
      <c r="J334" s="393"/>
      <c r="K334" s="393"/>
      <c r="L334" s="393"/>
      <c r="M334" s="393"/>
      <c r="N334" s="393"/>
      <c r="O334" s="393"/>
      <c r="P334" s="393"/>
      <c r="Q334" s="393"/>
      <c r="R334" s="393"/>
      <c r="S334" s="393"/>
      <c r="T334" s="393"/>
      <c r="U334" s="393"/>
      <c r="V334" s="393"/>
      <c r="W334" s="393"/>
      <c r="X334" s="393"/>
      <c r="Y334" s="380"/>
      <c r="Z334" s="380"/>
      <c r="AA334" s="381"/>
    </row>
    <row r="335" spans="1:32" s="233" customFormat="1" ht="46.5" customHeight="1">
      <c r="A335" s="253"/>
      <c r="B335" s="293" t="s">
        <v>364</v>
      </c>
      <c r="C335" s="391" t="s">
        <v>512</v>
      </c>
      <c r="D335" s="391"/>
      <c r="E335" s="391"/>
      <c r="F335" s="391"/>
      <c r="G335" s="391"/>
      <c r="H335" s="391"/>
      <c r="I335" s="391"/>
      <c r="J335" s="391"/>
      <c r="K335" s="391"/>
      <c r="L335" s="391"/>
      <c r="M335" s="391"/>
      <c r="N335" s="391"/>
      <c r="O335" s="391"/>
      <c r="P335" s="391"/>
      <c r="Q335" s="391"/>
      <c r="R335" s="391"/>
      <c r="S335" s="391"/>
      <c r="T335" s="391"/>
      <c r="U335" s="391"/>
      <c r="V335" s="391"/>
      <c r="W335" s="391"/>
      <c r="X335" s="391"/>
      <c r="Y335" s="378"/>
      <c r="Z335" s="378"/>
      <c r="AA335" s="379"/>
    </row>
    <row r="336" spans="1:32" s="233" customFormat="1" ht="46.5" customHeight="1" thickBot="1">
      <c r="A336" s="253"/>
      <c r="B336" s="290" t="s">
        <v>362</v>
      </c>
      <c r="C336" s="418" t="s">
        <v>521</v>
      </c>
      <c r="D336" s="418"/>
      <c r="E336" s="418"/>
      <c r="F336" s="418"/>
      <c r="G336" s="418"/>
      <c r="H336" s="418"/>
      <c r="I336" s="418"/>
      <c r="J336" s="418"/>
      <c r="K336" s="418"/>
      <c r="L336" s="418"/>
      <c r="M336" s="418"/>
      <c r="N336" s="418"/>
      <c r="O336" s="418"/>
      <c r="P336" s="418"/>
      <c r="Q336" s="418"/>
      <c r="R336" s="418"/>
      <c r="S336" s="418"/>
      <c r="T336" s="418"/>
      <c r="U336" s="418"/>
      <c r="V336" s="418"/>
      <c r="W336" s="418"/>
      <c r="X336" s="418"/>
      <c r="Y336" s="375"/>
      <c r="Z336" s="375"/>
      <c r="AA336" s="376"/>
    </row>
    <row r="337" spans="1:27" s="233" customFormat="1" ht="20.25" customHeight="1" thickBot="1">
      <c r="B337" s="251" t="s">
        <v>520</v>
      </c>
      <c r="C337" s="258"/>
      <c r="D337" s="258"/>
      <c r="E337" s="258"/>
      <c r="F337" s="258"/>
      <c r="G337" s="258"/>
      <c r="H337" s="258"/>
      <c r="I337" s="258"/>
      <c r="J337" s="251"/>
      <c r="K337" s="251"/>
      <c r="L337" s="251"/>
      <c r="M337" s="251"/>
      <c r="N337" s="251"/>
      <c r="O337" s="251"/>
      <c r="P337" s="251"/>
      <c r="Q337" s="251"/>
      <c r="R337" s="251"/>
      <c r="S337" s="259"/>
      <c r="T337" s="259"/>
      <c r="U337" s="259"/>
      <c r="V337" s="259"/>
      <c r="W337" s="259"/>
      <c r="X337" s="259"/>
      <c r="Y337" s="259"/>
      <c r="Z337" s="259"/>
      <c r="AA337" s="259"/>
    </row>
    <row r="338" spans="1:27" s="233" customFormat="1" ht="59.25" customHeight="1">
      <c r="A338" s="253"/>
      <c r="B338" s="292" t="s">
        <v>328</v>
      </c>
      <c r="C338" s="393" t="s">
        <v>519</v>
      </c>
      <c r="D338" s="393"/>
      <c r="E338" s="393"/>
      <c r="F338" s="393"/>
      <c r="G338" s="393"/>
      <c r="H338" s="393"/>
      <c r="I338" s="393"/>
      <c r="J338" s="393"/>
      <c r="K338" s="393"/>
      <c r="L338" s="393"/>
      <c r="M338" s="393"/>
      <c r="N338" s="393"/>
      <c r="O338" s="393"/>
      <c r="P338" s="393"/>
      <c r="Q338" s="393"/>
      <c r="R338" s="393"/>
      <c r="S338" s="393"/>
      <c r="T338" s="393"/>
      <c r="U338" s="393"/>
      <c r="V338" s="393"/>
      <c r="W338" s="393"/>
      <c r="X338" s="393"/>
      <c r="Y338" s="380"/>
      <c r="Z338" s="380"/>
      <c r="AA338" s="381"/>
    </row>
    <row r="339" spans="1:27" s="233" customFormat="1" ht="45.75" customHeight="1">
      <c r="A339" s="253"/>
      <c r="B339" s="293" t="s">
        <v>364</v>
      </c>
      <c r="C339" s="391" t="s">
        <v>512</v>
      </c>
      <c r="D339" s="391"/>
      <c r="E339" s="391"/>
      <c r="F339" s="391"/>
      <c r="G339" s="391"/>
      <c r="H339" s="391"/>
      <c r="I339" s="391"/>
      <c r="J339" s="391"/>
      <c r="K339" s="391"/>
      <c r="L339" s="391"/>
      <c r="M339" s="391"/>
      <c r="N339" s="391"/>
      <c r="O339" s="391"/>
      <c r="P339" s="391"/>
      <c r="Q339" s="391"/>
      <c r="R339" s="391"/>
      <c r="S339" s="391"/>
      <c r="T339" s="391"/>
      <c r="U339" s="391"/>
      <c r="V339" s="391"/>
      <c r="W339" s="391"/>
      <c r="X339" s="391"/>
      <c r="Y339" s="378"/>
      <c r="Z339" s="378"/>
      <c r="AA339" s="379"/>
    </row>
    <row r="340" spans="1:27" s="233" customFormat="1" ht="31.5" customHeight="1" thickBot="1">
      <c r="A340" s="253"/>
      <c r="B340" s="290" t="s">
        <v>362</v>
      </c>
      <c r="C340" s="414" t="s">
        <v>518</v>
      </c>
      <c r="D340" s="414"/>
      <c r="E340" s="414"/>
      <c r="F340" s="414"/>
      <c r="G340" s="414"/>
      <c r="H340" s="414"/>
      <c r="I340" s="414"/>
      <c r="J340" s="414"/>
      <c r="K340" s="414"/>
      <c r="L340" s="414"/>
      <c r="M340" s="414"/>
      <c r="N340" s="414"/>
      <c r="O340" s="414"/>
      <c r="P340" s="414"/>
      <c r="Q340" s="414"/>
      <c r="R340" s="414"/>
      <c r="S340" s="414"/>
      <c r="T340" s="414"/>
      <c r="U340" s="414"/>
      <c r="V340" s="414"/>
      <c r="W340" s="414"/>
      <c r="X340" s="414"/>
      <c r="Y340" s="375"/>
      <c r="Z340" s="375"/>
      <c r="AA340" s="376"/>
    </row>
    <row r="341" spans="1:27" s="233" customFormat="1" ht="20.25" customHeight="1" thickBot="1">
      <c r="B341" s="251" t="s">
        <v>517</v>
      </c>
      <c r="C341" s="258"/>
      <c r="D341" s="258"/>
      <c r="E341" s="258"/>
      <c r="F341" s="258"/>
      <c r="G341" s="258"/>
      <c r="H341" s="258"/>
      <c r="I341" s="258"/>
      <c r="J341" s="251"/>
      <c r="K341" s="251"/>
      <c r="L341" s="251"/>
      <c r="M341" s="251"/>
      <c r="N341" s="251"/>
      <c r="O341" s="251"/>
      <c r="P341" s="251"/>
      <c r="Q341" s="251"/>
      <c r="R341" s="251"/>
      <c r="S341" s="259"/>
      <c r="T341" s="259"/>
      <c r="U341" s="259"/>
      <c r="V341" s="259"/>
      <c r="W341" s="259"/>
      <c r="X341" s="259"/>
      <c r="Y341" s="259"/>
      <c r="Z341" s="259"/>
      <c r="AA341" s="259"/>
    </row>
    <row r="342" spans="1:27" s="233" customFormat="1" ht="110.25" customHeight="1">
      <c r="A342" s="253"/>
      <c r="B342" s="292" t="s">
        <v>328</v>
      </c>
      <c r="C342" s="393" t="s">
        <v>516</v>
      </c>
      <c r="D342" s="393"/>
      <c r="E342" s="393"/>
      <c r="F342" s="393"/>
      <c r="G342" s="393"/>
      <c r="H342" s="393"/>
      <c r="I342" s="393"/>
      <c r="J342" s="393"/>
      <c r="K342" s="393"/>
      <c r="L342" s="393"/>
      <c r="M342" s="393"/>
      <c r="N342" s="393"/>
      <c r="O342" s="393"/>
      <c r="P342" s="393"/>
      <c r="Q342" s="393"/>
      <c r="R342" s="393"/>
      <c r="S342" s="393"/>
      <c r="T342" s="393"/>
      <c r="U342" s="393"/>
      <c r="V342" s="393"/>
      <c r="W342" s="393"/>
      <c r="X342" s="393"/>
      <c r="Y342" s="380"/>
      <c r="Z342" s="380"/>
      <c r="AA342" s="381"/>
    </row>
    <row r="343" spans="1:27" s="233" customFormat="1" ht="41.25" customHeight="1">
      <c r="A343" s="253"/>
      <c r="B343" s="293" t="s">
        <v>364</v>
      </c>
      <c r="C343" s="391" t="s">
        <v>512</v>
      </c>
      <c r="D343" s="391"/>
      <c r="E343" s="391"/>
      <c r="F343" s="391"/>
      <c r="G343" s="391"/>
      <c r="H343" s="391"/>
      <c r="I343" s="391"/>
      <c r="J343" s="391"/>
      <c r="K343" s="391"/>
      <c r="L343" s="391"/>
      <c r="M343" s="391"/>
      <c r="N343" s="391"/>
      <c r="O343" s="391"/>
      <c r="P343" s="391"/>
      <c r="Q343" s="391"/>
      <c r="R343" s="391"/>
      <c r="S343" s="391"/>
      <c r="T343" s="391"/>
      <c r="U343" s="391"/>
      <c r="V343" s="391"/>
      <c r="W343" s="391"/>
      <c r="X343" s="391"/>
      <c r="Y343" s="378"/>
      <c r="Z343" s="378"/>
      <c r="AA343" s="379"/>
    </row>
    <row r="344" spans="1:27" s="233" customFormat="1" ht="41.25" customHeight="1" thickBot="1">
      <c r="A344" s="253"/>
      <c r="B344" s="290" t="s">
        <v>362</v>
      </c>
      <c r="C344" s="473" t="s">
        <v>515</v>
      </c>
      <c r="D344" s="473"/>
      <c r="E344" s="473"/>
      <c r="F344" s="473"/>
      <c r="G344" s="473"/>
      <c r="H344" s="473"/>
      <c r="I344" s="473"/>
      <c r="J344" s="473"/>
      <c r="K344" s="473"/>
      <c r="L344" s="473"/>
      <c r="M344" s="473"/>
      <c r="N344" s="473"/>
      <c r="O344" s="473"/>
      <c r="P344" s="473"/>
      <c r="Q344" s="473"/>
      <c r="R344" s="473"/>
      <c r="S344" s="473"/>
      <c r="T344" s="473"/>
      <c r="U344" s="473"/>
      <c r="V344" s="473"/>
      <c r="W344" s="473"/>
      <c r="X344" s="473"/>
      <c r="Y344" s="375"/>
      <c r="Z344" s="375"/>
      <c r="AA344" s="376"/>
    </row>
    <row r="345" spans="1:27" s="233" customFormat="1" ht="20.25" customHeight="1" thickBot="1">
      <c r="B345" s="251" t="s">
        <v>514</v>
      </c>
      <c r="C345" s="258"/>
      <c r="D345" s="258"/>
      <c r="E345" s="258"/>
      <c r="F345" s="258"/>
      <c r="G345" s="258"/>
      <c r="H345" s="258"/>
      <c r="I345" s="258"/>
      <c r="J345" s="251"/>
      <c r="K345" s="251"/>
      <c r="L345" s="251"/>
      <c r="M345" s="251"/>
      <c r="N345" s="251"/>
      <c r="O345" s="251"/>
      <c r="P345" s="251"/>
      <c r="Q345" s="251"/>
      <c r="R345" s="251"/>
      <c r="S345" s="259"/>
      <c r="T345" s="259"/>
      <c r="U345" s="259"/>
      <c r="V345" s="259"/>
      <c r="W345" s="259"/>
      <c r="X345" s="259"/>
      <c r="Y345" s="259"/>
      <c r="Z345" s="259"/>
      <c r="AA345" s="259"/>
    </row>
    <row r="346" spans="1:27" s="233" customFormat="1" ht="94.5" customHeight="1">
      <c r="A346" s="253"/>
      <c r="B346" s="292" t="s">
        <v>328</v>
      </c>
      <c r="C346" s="393" t="s">
        <v>513</v>
      </c>
      <c r="D346" s="393"/>
      <c r="E346" s="393"/>
      <c r="F346" s="393"/>
      <c r="G346" s="393"/>
      <c r="H346" s="393"/>
      <c r="I346" s="393"/>
      <c r="J346" s="393"/>
      <c r="K346" s="393"/>
      <c r="L346" s="393"/>
      <c r="M346" s="393"/>
      <c r="N346" s="393"/>
      <c r="O346" s="393"/>
      <c r="P346" s="393"/>
      <c r="Q346" s="393"/>
      <c r="R346" s="393"/>
      <c r="S346" s="393"/>
      <c r="T346" s="393"/>
      <c r="U346" s="393"/>
      <c r="V346" s="393"/>
      <c r="W346" s="393"/>
      <c r="X346" s="393"/>
      <c r="Y346" s="380"/>
      <c r="Z346" s="380"/>
      <c r="AA346" s="381"/>
    </row>
    <row r="347" spans="1:27" s="233" customFormat="1" ht="38.25" customHeight="1">
      <c r="A347" s="253"/>
      <c r="B347" s="293" t="s">
        <v>364</v>
      </c>
      <c r="C347" s="391" t="s">
        <v>512</v>
      </c>
      <c r="D347" s="391"/>
      <c r="E347" s="391"/>
      <c r="F347" s="391"/>
      <c r="G347" s="391"/>
      <c r="H347" s="391"/>
      <c r="I347" s="391"/>
      <c r="J347" s="391"/>
      <c r="K347" s="391"/>
      <c r="L347" s="391"/>
      <c r="M347" s="391"/>
      <c r="N347" s="391"/>
      <c r="O347" s="391"/>
      <c r="P347" s="391"/>
      <c r="Q347" s="391"/>
      <c r="R347" s="391"/>
      <c r="S347" s="391"/>
      <c r="T347" s="391"/>
      <c r="U347" s="391"/>
      <c r="V347" s="391"/>
      <c r="W347" s="391"/>
      <c r="X347" s="391"/>
      <c r="Y347" s="378"/>
      <c r="Z347" s="378"/>
      <c r="AA347" s="379"/>
    </row>
    <row r="348" spans="1:27" s="233" customFormat="1" ht="38.25" customHeight="1" thickBot="1">
      <c r="A348" s="253"/>
      <c r="B348" s="290" t="s">
        <v>362</v>
      </c>
      <c r="C348" s="377" t="s">
        <v>511</v>
      </c>
      <c r="D348" s="377"/>
      <c r="E348" s="377"/>
      <c r="F348" s="377"/>
      <c r="G348" s="377"/>
      <c r="H348" s="377"/>
      <c r="I348" s="377"/>
      <c r="J348" s="377"/>
      <c r="K348" s="377"/>
      <c r="L348" s="377"/>
      <c r="M348" s="377"/>
      <c r="N348" s="377"/>
      <c r="O348" s="377"/>
      <c r="P348" s="377"/>
      <c r="Q348" s="377"/>
      <c r="R348" s="377"/>
      <c r="S348" s="377"/>
      <c r="T348" s="377"/>
      <c r="U348" s="377"/>
      <c r="V348" s="377"/>
      <c r="W348" s="377"/>
      <c r="X348" s="377"/>
      <c r="Y348" s="375"/>
      <c r="Z348" s="375"/>
      <c r="AA348" s="376"/>
    </row>
    <row r="349" spans="1:27" s="233" customFormat="1" ht="20.25" customHeight="1" thickBot="1">
      <c r="A349" s="251" t="s">
        <v>510</v>
      </c>
      <c r="B349" s="251"/>
      <c r="C349" s="258"/>
      <c r="D349" s="258"/>
      <c r="E349" s="258"/>
      <c r="F349" s="258"/>
      <c r="G349" s="258"/>
      <c r="H349" s="258"/>
      <c r="I349" s="258"/>
      <c r="J349" s="251"/>
      <c r="K349" s="251"/>
      <c r="L349" s="251"/>
      <c r="M349" s="251"/>
      <c r="N349" s="251"/>
      <c r="O349" s="251"/>
      <c r="P349" s="251"/>
      <c r="Q349" s="251"/>
      <c r="R349" s="251"/>
      <c r="S349" s="259"/>
      <c r="T349" s="259"/>
      <c r="U349" s="259"/>
      <c r="V349" s="259"/>
      <c r="W349" s="259"/>
      <c r="X349" s="259"/>
      <c r="Y349" s="259"/>
      <c r="Z349" s="259"/>
      <c r="AA349" s="259"/>
    </row>
    <row r="350" spans="1:27" s="233" customFormat="1" ht="87.75" customHeight="1">
      <c r="A350" s="253"/>
      <c r="B350" s="292" t="s">
        <v>328</v>
      </c>
      <c r="C350" s="420" t="s">
        <v>896</v>
      </c>
      <c r="D350" s="427"/>
      <c r="E350" s="427"/>
      <c r="F350" s="427"/>
      <c r="G350" s="427"/>
      <c r="H350" s="427"/>
      <c r="I350" s="427"/>
      <c r="J350" s="427"/>
      <c r="K350" s="427"/>
      <c r="L350" s="427"/>
      <c r="M350" s="427"/>
      <c r="N350" s="427"/>
      <c r="O350" s="427"/>
      <c r="P350" s="427"/>
      <c r="Q350" s="427"/>
      <c r="R350" s="427"/>
      <c r="S350" s="427"/>
      <c r="T350" s="427"/>
      <c r="U350" s="427"/>
      <c r="V350" s="427"/>
      <c r="W350" s="427"/>
      <c r="X350" s="427"/>
      <c r="Y350" s="380"/>
      <c r="Z350" s="380"/>
      <c r="AA350" s="381"/>
    </row>
    <row r="351" spans="1:27" s="233" customFormat="1" ht="87.75" customHeight="1">
      <c r="A351" s="253"/>
      <c r="B351" s="293" t="s">
        <v>364</v>
      </c>
      <c r="C351" s="419" t="s">
        <v>509</v>
      </c>
      <c r="D351" s="419"/>
      <c r="E351" s="419"/>
      <c r="F351" s="419"/>
      <c r="G351" s="419"/>
      <c r="H351" s="419"/>
      <c r="I351" s="419"/>
      <c r="J351" s="419"/>
      <c r="K351" s="419"/>
      <c r="L351" s="419"/>
      <c r="M351" s="419"/>
      <c r="N351" s="419"/>
      <c r="O351" s="419"/>
      <c r="P351" s="419"/>
      <c r="Q351" s="419"/>
      <c r="R351" s="419"/>
      <c r="S351" s="419"/>
      <c r="T351" s="419"/>
      <c r="U351" s="419"/>
      <c r="V351" s="419"/>
      <c r="W351" s="419"/>
      <c r="X351" s="419"/>
      <c r="Y351" s="378"/>
      <c r="Z351" s="378"/>
      <c r="AA351" s="379"/>
    </row>
    <row r="352" spans="1:27" s="233" customFormat="1" ht="55.5" customHeight="1">
      <c r="A352" s="253"/>
      <c r="B352" s="293" t="s">
        <v>362</v>
      </c>
      <c r="C352" s="391" t="s">
        <v>508</v>
      </c>
      <c r="D352" s="391"/>
      <c r="E352" s="391"/>
      <c r="F352" s="391"/>
      <c r="G352" s="391"/>
      <c r="H352" s="391"/>
      <c r="I352" s="391"/>
      <c r="J352" s="391"/>
      <c r="K352" s="391"/>
      <c r="L352" s="391"/>
      <c r="M352" s="391"/>
      <c r="N352" s="391"/>
      <c r="O352" s="391"/>
      <c r="P352" s="391"/>
      <c r="Q352" s="391"/>
      <c r="R352" s="391"/>
      <c r="S352" s="391"/>
      <c r="T352" s="391"/>
      <c r="U352" s="391"/>
      <c r="V352" s="391"/>
      <c r="W352" s="391"/>
      <c r="X352" s="391"/>
      <c r="Y352" s="378"/>
      <c r="Z352" s="378"/>
      <c r="AA352" s="379"/>
    </row>
    <row r="353" spans="1:27" s="233" customFormat="1" ht="55.5" customHeight="1">
      <c r="A353" s="253"/>
      <c r="B353" s="293" t="s">
        <v>360</v>
      </c>
      <c r="C353" s="391" t="s">
        <v>507</v>
      </c>
      <c r="D353" s="391"/>
      <c r="E353" s="391"/>
      <c r="F353" s="391"/>
      <c r="G353" s="391"/>
      <c r="H353" s="391"/>
      <c r="I353" s="391"/>
      <c r="J353" s="391"/>
      <c r="K353" s="391"/>
      <c r="L353" s="391"/>
      <c r="M353" s="391"/>
      <c r="N353" s="391"/>
      <c r="O353" s="391"/>
      <c r="P353" s="391"/>
      <c r="Q353" s="391"/>
      <c r="R353" s="391"/>
      <c r="S353" s="391"/>
      <c r="T353" s="391"/>
      <c r="U353" s="391"/>
      <c r="V353" s="391"/>
      <c r="W353" s="391"/>
      <c r="X353" s="391"/>
      <c r="Y353" s="378"/>
      <c r="Z353" s="378"/>
      <c r="AA353" s="379"/>
    </row>
    <row r="354" spans="1:27" s="233" customFormat="1" ht="55.5" customHeight="1" thickBot="1">
      <c r="A354" s="253"/>
      <c r="B354" s="290" t="s">
        <v>506</v>
      </c>
      <c r="C354" s="428" t="s">
        <v>489</v>
      </c>
      <c r="D354" s="428"/>
      <c r="E354" s="428"/>
      <c r="F354" s="428"/>
      <c r="G354" s="428"/>
      <c r="H354" s="428"/>
      <c r="I354" s="428"/>
      <c r="J354" s="428"/>
      <c r="K354" s="428"/>
      <c r="L354" s="428"/>
      <c r="M354" s="428"/>
      <c r="N354" s="428"/>
      <c r="O354" s="428"/>
      <c r="P354" s="428"/>
      <c r="Q354" s="428"/>
      <c r="R354" s="428"/>
      <c r="S354" s="428"/>
      <c r="T354" s="428"/>
      <c r="U354" s="428"/>
      <c r="V354" s="428"/>
      <c r="W354" s="428"/>
      <c r="X354" s="428"/>
      <c r="Y354" s="375"/>
      <c r="Z354" s="375"/>
      <c r="AA354" s="376"/>
    </row>
    <row r="355" spans="1:27" s="233" customFormat="1" ht="20.25" customHeight="1" thickBot="1">
      <c r="A355" s="251" t="s">
        <v>505</v>
      </c>
      <c r="B355" s="251"/>
      <c r="C355" s="258"/>
      <c r="D355" s="258"/>
      <c r="E355" s="258"/>
      <c r="F355" s="258"/>
      <c r="G355" s="258"/>
      <c r="H355" s="258"/>
      <c r="I355" s="258"/>
      <c r="J355" s="251"/>
      <c r="K355" s="251"/>
      <c r="L355" s="251"/>
      <c r="M355" s="251"/>
      <c r="N355" s="251"/>
      <c r="O355" s="251"/>
      <c r="P355" s="251"/>
      <c r="Q355" s="251"/>
      <c r="R355" s="251"/>
      <c r="S355" s="259"/>
      <c r="T355" s="259"/>
      <c r="U355" s="259"/>
      <c r="V355" s="259"/>
      <c r="W355" s="259"/>
      <c r="X355" s="259"/>
      <c r="Y355" s="259"/>
      <c r="Z355" s="259"/>
      <c r="AA355" s="259"/>
    </row>
    <row r="356" spans="1:27" s="233" customFormat="1" ht="95.25" customHeight="1">
      <c r="A356" s="253"/>
      <c r="B356" s="292" t="s">
        <v>328</v>
      </c>
      <c r="C356" s="413" t="s">
        <v>504</v>
      </c>
      <c r="D356" s="413"/>
      <c r="E356" s="413"/>
      <c r="F356" s="413"/>
      <c r="G356" s="413"/>
      <c r="H356" s="413"/>
      <c r="I356" s="413"/>
      <c r="J356" s="413"/>
      <c r="K356" s="413"/>
      <c r="L356" s="413"/>
      <c r="M356" s="413"/>
      <c r="N356" s="413"/>
      <c r="O356" s="413"/>
      <c r="P356" s="413"/>
      <c r="Q356" s="413"/>
      <c r="R356" s="413"/>
      <c r="S356" s="413"/>
      <c r="T356" s="413"/>
      <c r="U356" s="413"/>
      <c r="V356" s="413"/>
      <c r="W356" s="413"/>
      <c r="X356" s="413"/>
      <c r="Y356" s="380"/>
      <c r="Z356" s="380"/>
      <c r="AA356" s="381"/>
    </row>
    <row r="357" spans="1:27" s="233" customFormat="1" ht="77.25" customHeight="1">
      <c r="A357" s="253"/>
      <c r="B357" s="293" t="s">
        <v>364</v>
      </c>
      <c r="C357" s="419" t="s">
        <v>503</v>
      </c>
      <c r="D357" s="419"/>
      <c r="E357" s="419"/>
      <c r="F357" s="419"/>
      <c r="G357" s="419"/>
      <c r="H357" s="419"/>
      <c r="I357" s="419"/>
      <c r="J357" s="419"/>
      <c r="K357" s="419"/>
      <c r="L357" s="419"/>
      <c r="M357" s="419"/>
      <c r="N357" s="419"/>
      <c r="O357" s="419"/>
      <c r="P357" s="419"/>
      <c r="Q357" s="419"/>
      <c r="R357" s="419"/>
      <c r="S357" s="419"/>
      <c r="T357" s="419"/>
      <c r="U357" s="419"/>
      <c r="V357" s="419"/>
      <c r="W357" s="419"/>
      <c r="X357" s="419"/>
      <c r="Y357" s="378"/>
      <c r="Z357" s="378"/>
      <c r="AA357" s="379"/>
    </row>
    <row r="358" spans="1:27" s="233" customFormat="1" ht="35.25" customHeight="1">
      <c r="A358" s="253"/>
      <c r="B358" s="293" t="s">
        <v>362</v>
      </c>
      <c r="C358" s="419" t="s">
        <v>502</v>
      </c>
      <c r="D358" s="419"/>
      <c r="E358" s="419"/>
      <c r="F358" s="419"/>
      <c r="G358" s="419"/>
      <c r="H358" s="419"/>
      <c r="I358" s="419"/>
      <c r="J358" s="419"/>
      <c r="K358" s="419"/>
      <c r="L358" s="419"/>
      <c r="M358" s="419"/>
      <c r="N358" s="419"/>
      <c r="O358" s="419"/>
      <c r="P358" s="419"/>
      <c r="Q358" s="419"/>
      <c r="R358" s="419"/>
      <c r="S358" s="419"/>
      <c r="T358" s="419"/>
      <c r="U358" s="419"/>
      <c r="V358" s="419"/>
      <c r="W358" s="419"/>
      <c r="X358" s="419"/>
      <c r="Y358" s="378"/>
      <c r="Z358" s="378"/>
      <c r="AA358" s="379"/>
    </row>
    <row r="359" spans="1:27" s="233" customFormat="1" ht="27" customHeight="1">
      <c r="A359" s="253"/>
      <c r="B359" s="293" t="s">
        <v>360</v>
      </c>
      <c r="C359" s="429" t="s">
        <v>501</v>
      </c>
      <c r="D359" s="429"/>
      <c r="E359" s="429"/>
      <c r="F359" s="429"/>
      <c r="G359" s="429"/>
      <c r="H359" s="429"/>
      <c r="I359" s="429"/>
      <c r="J359" s="429"/>
      <c r="K359" s="429"/>
      <c r="L359" s="429"/>
      <c r="M359" s="429"/>
      <c r="N359" s="429"/>
      <c r="O359" s="429"/>
      <c r="P359" s="429"/>
      <c r="Q359" s="429"/>
      <c r="R359" s="429"/>
      <c r="S359" s="429"/>
      <c r="T359" s="429"/>
      <c r="U359" s="429"/>
      <c r="V359" s="429"/>
      <c r="W359" s="429"/>
      <c r="X359" s="429"/>
      <c r="Y359" s="378"/>
      <c r="Z359" s="378"/>
      <c r="AA359" s="379"/>
    </row>
    <row r="360" spans="1:27" s="233" customFormat="1" ht="48.75" customHeight="1">
      <c r="A360" s="253"/>
      <c r="B360" s="293" t="s">
        <v>465</v>
      </c>
      <c r="C360" s="419" t="s">
        <v>500</v>
      </c>
      <c r="D360" s="419"/>
      <c r="E360" s="419"/>
      <c r="F360" s="419"/>
      <c r="G360" s="419"/>
      <c r="H360" s="419"/>
      <c r="I360" s="419"/>
      <c r="J360" s="419"/>
      <c r="K360" s="419"/>
      <c r="L360" s="419"/>
      <c r="M360" s="419"/>
      <c r="N360" s="419"/>
      <c r="O360" s="419"/>
      <c r="P360" s="419"/>
      <c r="Q360" s="419"/>
      <c r="R360" s="419"/>
      <c r="S360" s="419"/>
      <c r="T360" s="419"/>
      <c r="U360" s="419"/>
      <c r="V360" s="419"/>
      <c r="W360" s="419"/>
      <c r="X360" s="419"/>
      <c r="Y360" s="378"/>
      <c r="Z360" s="378"/>
      <c r="AA360" s="379"/>
    </row>
    <row r="361" spans="1:27" s="233" customFormat="1" ht="27" customHeight="1">
      <c r="A361" s="253"/>
      <c r="B361" s="293" t="s">
        <v>428</v>
      </c>
      <c r="C361" s="429" t="s">
        <v>492</v>
      </c>
      <c r="D361" s="429"/>
      <c r="E361" s="429"/>
      <c r="F361" s="429"/>
      <c r="G361" s="429"/>
      <c r="H361" s="429"/>
      <c r="I361" s="429"/>
      <c r="J361" s="429"/>
      <c r="K361" s="429"/>
      <c r="L361" s="429"/>
      <c r="M361" s="429"/>
      <c r="N361" s="429"/>
      <c r="O361" s="429"/>
      <c r="P361" s="429"/>
      <c r="Q361" s="429"/>
      <c r="R361" s="429"/>
      <c r="S361" s="429"/>
      <c r="T361" s="429"/>
      <c r="U361" s="429"/>
      <c r="V361" s="429"/>
      <c r="W361" s="429"/>
      <c r="X361" s="429"/>
      <c r="Y361" s="378"/>
      <c r="Z361" s="378"/>
      <c r="AA361" s="379"/>
    </row>
    <row r="362" spans="1:27" s="233" customFormat="1" ht="46.5" customHeight="1" thickBot="1">
      <c r="A362" s="253"/>
      <c r="B362" s="290" t="s">
        <v>491</v>
      </c>
      <c r="C362" s="428" t="s">
        <v>489</v>
      </c>
      <c r="D362" s="412"/>
      <c r="E362" s="412"/>
      <c r="F362" s="412"/>
      <c r="G362" s="412"/>
      <c r="H362" s="412"/>
      <c r="I362" s="412"/>
      <c r="J362" s="412"/>
      <c r="K362" s="412"/>
      <c r="L362" s="412"/>
      <c r="M362" s="412"/>
      <c r="N362" s="412"/>
      <c r="O362" s="412"/>
      <c r="P362" s="412"/>
      <c r="Q362" s="412"/>
      <c r="R362" s="412"/>
      <c r="S362" s="412"/>
      <c r="T362" s="412"/>
      <c r="U362" s="412"/>
      <c r="V362" s="412"/>
      <c r="W362" s="412"/>
      <c r="X362" s="412"/>
      <c r="Y362" s="375"/>
      <c r="Z362" s="375"/>
      <c r="AA362" s="376"/>
    </row>
    <row r="363" spans="1:27" s="233" customFormat="1" ht="20.25" customHeight="1">
      <c r="A363" s="251" t="s">
        <v>499</v>
      </c>
      <c r="B363" s="251"/>
      <c r="C363" s="258"/>
      <c r="D363" s="258"/>
      <c r="E363" s="258"/>
      <c r="F363" s="258"/>
      <c r="G363" s="258"/>
      <c r="H363" s="258"/>
      <c r="I363" s="258"/>
      <c r="J363" s="251"/>
      <c r="K363" s="251"/>
      <c r="L363" s="251"/>
      <c r="M363" s="251"/>
      <c r="N363" s="251"/>
      <c r="O363" s="251"/>
      <c r="P363" s="251"/>
      <c r="Q363" s="251"/>
      <c r="R363" s="251"/>
      <c r="S363" s="259"/>
      <c r="T363" s="259"/>
      <c r="U363" s="259"/>
      <c r="V363" s="259"/>
      <c r="W363" s="259"/>
      <c r="X363" s="259"/>
      <c r="Y363" s="259"/>
      <c r="Z363" s="259"/>
      <c r="AA363" s="259"/>
    </row>
    <row r="364" spans="1:27" s="233" customFormat="1" ht="20.25" customHeight="1" thickBot="1">
      <c r="B364" s="251" t="s">
        <v>498</v>
      </c>
      <c r="C364" s="258"/>
      <c r="D364" s="258"/>
      <c r="E364" s="258"/>
      <c r="F364" s="258"/>
      <c r="G364" s="258"/>
      <c r="H364" s="258"/>
      <c r="I364" s="258"/>
      <c r="J364" s="251"/>
      <c r="K364" s="251"/>
      <c r="L364" s="251"/>
      <c r="M364" s="251"/>
      <c r="N364" s="251"/>
      <c r="O364" s="251"/>
      <c r="P364" s="251"/>
      <c r="Q364" s="251"/>
      <c r="R364" s="251"/>
      <c r="S364" s="259"/>
      <c r="T364" s="259"/>
      <c r="U364" s="259"/>
      <c r="V364" s="259"/>
      <c r="W364" s="259"/>
      <c r="X364" s="259"/>
      <c r="Y364" s="259"/>
      <c r="Z364" s="259"/>
      <c r="AA364" s="259"/>
    </row>
    <row r="365" spans="1:27" s="233" customFormat="1" ht="80.25" customHeight="1">
      <c r="A365" s="251"/>
      <c r="B365" s="292" t="s">
        <v>328</v>
      </c>
      <c r="C365" s="413" t="s">
        <v>497</v>
      </c>
      <c r="D365" s="413"/>
      <c r="E365" s="413"/>
      <c r="F365" s="413"/>
      <c r="G365" s="413"/>
      <c r="H365" s="413"/>
      <c r="I365" s="413"/>
      <c r="J365" s="413"/>
      <c r="K365" s="413"/>
      <c r="L365" s="413"/>
      <c r="M365" s="413"/>
      <c r="N365" s="413"/>
      <c r="O365" s="413"/>
      <c r="P365" s="413"/>
      <c r="Q365" s="413"/>
      <c r="R365" s="413"/>
      <c r="S365" s="413"/>
      <c r="T365" s="413"/>
      <c r="U365" s="413"/>
      <c r="V365" s="413"/>
      <c r="W365" s="413"/>
      <c r="X365" s="413"/>
      <c r="Y365" s="380"/>
      <c r="Z365" s="380"/>
      <c r="AA365" s="381"/>
    </row>
    <row r="366" spans="1:27" s="233" customFormat="1" ht="38.25" customHeight="1">
      <c r="A366" s="253"/>
      <c r="B366" s="293" t="s">
        <v>364</v>
      </c>
      <c r="C366" s="391" t="s">
        <v>496</v>
      </c>
      <c r="D366" s="391"/>
      <c r="E366" s="391"/>
      <c r="F366" s="391"/>
      <c r="G366" s="391"/>
      <c r="H366" s="391"/>
      <c r="I366" s="391"/>
      <c r="J366" s="391"/>
      <c r="K366" s="391"/>
      <c r="L366" s="391"/>
      <c r="M366" s="391"/>
      <c r="N366" s="391"/>
      <c r="O366" s="391"/>
      <c r="P366" s="391"/>
      <c r="Q366" s="391"/>
      <c r="R366" s="391"/>
      <c r="S366" s="391"/>
      <c r="T366" s="391"/>
      <c r="U366" s="391"/>
      <c r="V366" s="391"/>
      <c r="W366" s="391"/>
      <c r="X366" s="391"/>
      <c r="Y366" s="378"/>
      <c r="Z366" s="378"/>
      <c r="AA366" s="379"/>
    </row>
    <row r="367" spans="1:27" s="233" customFormat="1" ht="80.25" customHeight="1">
      <c r="A367" s="253"/>
      <c r="B367" s="293" t="s">
        <v>362</v>
      </c>
      <c r="C367" s="419" t="s">
        <v>495</v>
      </c>
      <c r="D367" s="419"/>
      <c r="E367" s="419"/>
      <c r="F367" s="419"/>
      <c r="G367" s="419"/>
      <c r="H367" s="419"/>
      <c r="I367" s="419"/>
      <c r="J367" s="419"/>
      <c r="K367" s="419"/>
      <c r="L367" s="419"/>
      <c r="M367" s="419"/>
      <c r="N367" s="419"/>
      <c r="O367" s="419"/>
      <c r="P367" s="419"/>
      <c r="Q367" s="419"/>
      <c r="R367" s="419"/>
      <c r="S367" s="419"/>
      <c r="T367" s="419"/>
      <c r="U367" s="419"/>
      <c r="V367" s="419"/>
      <c r="W367" s="419"/>
      <c r="X367" s="419"/>
      <c r="Y367" s="378"/>
      <c r="Z367" s="378"/>
      <c r="AA367" s="379"/>
    </row>
    <row r="368" spans="1:27" s="233" customFormat="1" ht="38.25" customHeight="1">
      <c r="A368" s="253"/>
      <c r="B368" s="293" t="s">
        <v>360</v>
      </c>
      <c r="C368" s="419" t="s">
        <v>494</v>
      </c>
      <c r="D368" s="419"/>
      <c r="E368" s="419"/>
      <c r="F368" s="419"/>
      <c r="G368" s="419"/>
      <c r="H368" s="419"/>
      <c r="I368" s="419"/>
      <c r="J368" s="419"/>
      <c r="K368" s="419"/>
      <c r="L368" s="419"/>
      <c r="M368" s="419"/>
      <c r="N368" s="419"/>
      <c r="O368" s="419"/>
      <c r="P368" s="419"/>
      <c r="Q368" s="419"/>
      <c r="R368" s="419"/>
      <c r="S368" s="419"/>
      <c r="T368" s="419"/>
      <c r="U368" s="419"/>
      <c r="V368" s="419"/>
      <c r="W368" s="419"/>
      <c r="X368" s="419"/>
      <c r="Y368" s="378"/>
      <c r="Z368" s="378"/>
      <c r="AA368" s="379"/>
    </row>
    <row r="369" spans="1:32" s="233" customFormat="1" ht="38.25" customHeight="1">
      <c r="A369" s="253"/>
      <c r="B369" s="293" t="s">
        <v>465</v>
      </c>
      <c r="C369" s="391" t="s">
        <v>493</v>
      </c>
      <c r="D369" s="391"/>
      <c r="E369" s="391"/>
      <c r="F369" s="391"/>
      <c r="G369" s="391"/>
      <c r="H369" s="391"/>
      <c r="I369" s="391"/>
      <c r="J369" s="391"/>
      <c r="K369" s="391"/>
      <c r="L369" s="391"/>
      <c r="M369" s="391"/>
      <c r="N369" s="391"/>
      <c r="O369" s="391"/>
      <c r="P369" s="391"/>
      <c r="Q369" s="391"/>
      <c r="R369" s="391"/>
      <c r="S369" s="391"/>
      <c r="T369" s="391"/>
      <c r="U369" s="391"/>
      <c r="V369" s="391"/>
      <c r="W369" s="391"/>
      <c r="X369" s="391"/>
      <c r="Y369" s="378"/>
      <c r="Z369" s="378"/>
      <c r="AA369" s="379"/>
    </row>
    <row r="370" spans="1:32" s="233" customFormat="1" ht="38.25" customHeight="1">
      <c r="A370" s="253"/>
      <c r="B370" s="293" t="s">
        <v>428</v>
      </c>
      <c r="C370" s="429" t="s">
        <v>492</v>
      </c>
      <c r="D370" s="429"/>
      <c r="E370" s="429"/>
      <c r="F370" s="429"/>
      <c r="G370" s="429"/>
      <c r="H370" s="429"/>
      <c r="I370" s="429"/>
      <c r="J370" s="429"/>
      <c r="K370" s="429"/>
      <c r="L370" s="429"/>
      <c r="M370" s="429"/>
      <c r="N370" s="429"/>
      <c r="O370" s="429"/>
      <c r="P370" s="429"/>
      <c r="Q370" s="429"/>
      <c r="R370" s="429"/>
      <c r="S370" s="429"/>
      <c r="T370" s="429"/>
      <c r="U370" s="429"/>
      <c r="V370" s="429"/>
      <c r="W370" s="429"/>
      <c r="X370" s="429"/>
      <c r="Y370" s="378"/>
      <c r="Z370" s="378"/>
      <c r="AA370" s="379"/>
    </row>
    <row r="371" spans="1:32" s="233" customFormat="1" ht="38.25" customHeight="1">
      <c r="A371" s="253"/>
      <c r="B371" s="293" t="s">
        <v>491</v>
      </c>
      <c r="C371" s="429" t="s">
        <v>490</v>
      </c>
      <c r="D371" s="429"/>
      <c r="E371" s="429"/>
      <c r="F371" s="429"/>
      <c r="G371" s="429"/>
      <c r="H371" s="429"/>
      <c r="I371" s="429"/>
      <c r="J371" s="429"/>
      <c r="K371" s="429"/>
      <c r="L371" s="429"/>
      <c r="M371" s="429"/>
      <c r="N371" s="429"/>
      <c r="O371" s="429"/>
      <c r="P371" s="429"/>
      <c r="Q371" s="429"/>
      <c r="R371" s="429"/>
      <c r="S371" s="429"/>
      <c r="T371" s="429"/>
      <c r="U371" s="429"/>
      <c r="V371" s="429"/>
      <c r="W371" s="429"/>
      <c r="X371" s="429"/>
      <c r="Y371" s="378"/>
      <c r="Z371" s="378"/>
      <c r="AA371" s="379"/>
    </row>
    <row r="372" spans="1:32" s="233" customFormat="1" ht="47.25" customHeight="1" thickBot="1">
      <c r="A372" s="253"/>
      <c r="B372" s="290" t="s">
        <v>452</v>
      </c>
      <c r="C372" s="428" t="s">
        <v>489</v>
      </c>
      <c r="D372" s="428"/>
      <c r="E372" s="428"/>
      <c r="F372" s="428"/>
      <c r="G372" s="428"/>
      <c r="H372" s="428"/>
      <c r="I372" s="428"/>
      <c r="J372" s="428"/>
      <c r="K372" s="428"/>
      <c r="L372" s="428"/>
      <c r="M372" s="428"/>
      <c r="N372" s="428"/>
      <c r="O372" s="428"/>
      <c r="P372" s="428"/>
      <c r="Q372" s="428"/>
      <c r="R372" s="428"/>
      <c r="S372" s="428"/>
      <c r="T372" s="428"/>
      <c r="U372" s="428"/>
      <c r="V372" s="428"/>
      <c r="W372" s="428"/>
      <c r="X372" s="428"/>
      <c r="Y372" s="375"/>
      <c r="Z372" s="375"/>
      <c r="AA372" s="376"/>
    </row>
    <row r="373" spans="1:32" s="233" customFormat="1" ht="20.25" customHeight="1" thickBot="1">
      <c r="B373" s="251" t="s">
        <v>488</v>
      </c>
      <c r="C373" s="258"/>
      <c r="D373" s="258"/>
      <c r="E373" s="258"/>
      <c r="F373" s="258"/>
      <c r="G373" s="258"/>
      <c r="H373" s="258"/>
      <c r="I373" s="258"/>
      <c r="J373" s="251"/>
      <c r="K373" s="251"/>
      <c r="L373" s="251"/>
      <c r="M373" s="251"/>
      <c r="N373" s="251"/>
      <c r="O373" s="251"/>
      <c r="P373" s="251"/>
      <c r="Q373" s="251"/>
      <c r="R373" s="251"/>
      <c r="S373" s="259"/>
      <c r="T373" s="259"/>
      <c r="U373" s="259"/>
      <c r="V373" s="259"/>
      <c r="W373" s="259"/>
      <c r="X373" s="259"/>
      <c r="Y373" s="259"/>
      <c r="Z373" s="259"/>
      <c r="AA373" s="259"/>
    </row>
    <row r="374" spans="1:32" s="233" customFormat="1" ht="35.25" customHeight="1">
      <c r="A374" s="253"/>
      <c r="B374" s="292" t="s">
        <v>401</v>
      </c>
      <c r="C374" s="393" t="s">
        <v>487</v>
      </c>
      <c r="D374" s="393"/>
      <c r="E374" s="393"/>
      <c r="F374" s="393"/>
      <c r="G374" s="393"/>
      <c r="H374" s="393"/>
      <c r="I374" s="393"/>
      <c r="J374" s="393"/>
      <c r="K374" s="393"/>
      <c r="L374" s="393"/>
      <c r="M374" s="393"/>
      <c r="N374" s="393"/>
      <c r="O374" s="393"/>
      <c r="P374" s="393"/>
      <c r="Q374" s="393"/>
      <c r="R374" s="393"/>
      <c r="S374" s="393"/>
      <c r="T374" s="393"/>
      <c r="U374" s="393"/>
      <c r="V374" s="393"/>
      <c r="W374" s="393"/>
      <c r="X374" s="393"/>
      <c r="Y374" s="380"/>
      <c r="Z374" s="380"/>
      <c r="AA374" s="381"/>
    </row>
    <row r="375" spans="1:32" s="233" customFormat="1" ht="30.75" customHeight="1" thickBot="1">
      <c r="A375" s="253"/>
      <c r="B375" s="290" t="s">
        <v>344</v>
      </c>
      <c r="C375" s="377" t="s">
        <v>486</v>
      </c>
      <c r="D375" s="377"/>
      <c r="E375" s="377"/>
      <c r="F375" s="377"/>
      <c r="G375" s="377"/>
      <c r="H375" s="377"/>
      <c r="I375" s="377"/>
      <c r="J375" s="377"/>
      <c r="K375" s="377"/>
      <c r="L375" s="377"/>
      <c r="M375" s="377"/>
      <c r="N375" s="377"/>
      <c r="O375" s="377"/>
      <c r="P375" s="377"/>
      <c r="Q375" s="377"/>
      <c r="R375" s="377"/>
      <c r="S375" s="377"/>
      <c r="T375" s="377"/>
      <c r="U375" s="377"/>
      <c r="V375" s="377"/>
      <c r="W375" s="377"/>
      <c r="X375" s="377"/>
      <c r="Y375" s="375"/>
      <c r="Z375" s="375"/>
      <c r="AA375" s="376"/>
    </row>
    <row r="376" spans="1:32" s="233" customFormat="1" ht="20.25" customHeight="1">
      <c r="A376" s="251" t="s">
        <v>485</v>
      </c>
      <c r="B376" s="251"/>
      <c r="C376" s="258"/>
      <c r="D376" s="258"/>
      <c r="E376" s="258"/>
      <c r="F376" s="258"/>
      <c r="G376" s="258"/>
      <c r="H376" s="258"/>
      <c r="I376" s="258"/>
      <c r="J376" s="251"/>
      <c r="K376" s="251"/>
      <c r="L376" s="251"/>
      <c r="M376" s="251"/>
      <c r="N376" s="251"/>
      <c r="O376" s="251"/>
      <c r="P376" s="251"/>
      <c r="Q376" s="251"/>
      <c r="R376" s="251"/>
      <c r="S376" s="259"/>
      <c r="T376" s="259"/>
      <c r="U376" s="259"/>
      <c r="V376" s="259"/>
      <c r="W376" s="259"/>
      <c r="X376" s="259"/>
      <c r="Y376" s="259"/>
      <c r="Z376" s="259"/>
      <c r="AA376" s="259"/>
    </row>
    <row r="377" spans="1:32" s="233" customFormat="1" ht="20.25" customHeight="1" thickBot="1">
      <c r="A377" s="251"/>
      <c r="B377" s="251" t="s">
        <v>484</v>
      </c>
      <c r="C377" s="258"/>
      <c r="D377" s="258"/>
      <c r="E377" s="258"/>
      <c r="F377" s="258"/>
      <c r="G377" s="258"/>
      <c r="H377" s="258"/>
      <c r="I377" s="258"/>
      <c r="J377" s="251"/>
      <c r="K377" s="251"/>
      <c r="L377" s="251"/>
      <c r="M377" s="251"/>
      <c r="N377" s="251"/>
      <c r="O377" s="251"/>
      <c r="P377" s="251"/>
      <c r="Q377" s="251"/>
      <c r="R377" s="251"/>
      <c r="S377" s="259"/>
      <c r="T377" s="259"/>
      <c r="U377" s="259"/>
      <c r="V377" s="259"/>
      <c r="W377" s="259"/>
      <c r="X377" s="259"/>
      <c r="Y377" s="259"/>
      <c r="Z377" s="259"/>
      <c r="AA377" s="259"/>
    </row>
    <row r="378" spans="1:32" s="233" customFormat="1" ht="39.75" customHeight="1">
      <c r="A378" s="251"/>
      <c r="B378" s="292" t="s">
        <v>328</v>
      </c>
      <c r="C378" s="393" t="s">
        <v>483</v>
      </c>
      <c r="D378" s="393"/>
      <c r="E378" s="393"/>
      <c r="F378" s="393"/>
      <c r="G378" s="393"/>
      <c r="H378" s="393"/>
      <c r="I378" s="393"/>
      <c r="J378" s="393"/>
      <c r="K378" s="393"/>
      <c r="L378" s="393"/>
      <c r="M378" s="393"/>
      <c r="N378" s="393"/>
      <c r="O378" s="393"/>
      <c r="P378" s="393"/>
      <c r="Q378" s="393"/>
      <c r="R378" s="393"/>
      <c r="S378" s="393"/>
      <c r="T378" s="393"/>
      <c r="U378" s="393"/>
      <c r="V378" s="393"/>
      <c r="W378" s="393"/>
      <c r="X378" s="393"/>
      <c r="Y378" s="380"/>
      <c r="Z378" s="380"/>
      <c r="AA378" s="381"/>
    </row>
    <row r="379" spans="1:32" s="233" customFormat="1" ht="39.75" customHeight="1">
      <c r="A379" s="253"/>
      <c r="B379" s="293" t="s">
        <v>364</v>
      </c>
      <c r="C379" s="391" t="s">
        <v>482</v>
      </c>
      <c r="D379" s="391"/>
      <c r="E379" s="391"/>
      <c r="F379" s="391"/>
      <c r="G379" s="391"/>
      <c r="H379" s="391"/>
      <c r="I379" s="391"/>
      <c r="J379" s="391"/>
      <c r="K379" s="391"/>
      <c r="L379" s="391"/>
      <c r="M379" s="391"/>
      <c r="N379" s="391"/>
      <c r="O379" s="391"/>
      <c r="P379" s="391"/>
      <c r="Q379" s="391"/>
      <c r="R379" s="391"/>
      <c r="S379" s="391"/>
      <c r="T379" s="391"/>
      <c r="U379" s="391"/>
      <c r="V379" s="391"/>
      <c r="W379" s="391"/>
      <c r="X379" s="391"/>
      <c r="Y379" s="378"/>
      <c r="Z379" s="378"/>
      <c r="AA379" s="379"/>
    </row>
    <row r="380" spans="1:32" ht="39.75" customHeight="1">
      <c r="A380" s="253"/>
      <c r="B380" s="293" t="s">
        <v>362</v>
      </c>
      <c r="C380" s="391" t="s">
        <v>481</v>
      </c>
      <c r="D380" s="391"/>
      <c r="E380" s="391"/>
      <c r="F380" s="391"/>
      <c r="G380" s="391"/>
      <c r="H380" s="391"/>
      <c r="I380" s="391"/>
      <c r="J380" s="391"/>
      <c r="K380" s="391"/>
      <c r="L380" s="391"/>
      <c r="M380" s="391"/>
      <c r="N380" s="391"/>
      <c r="O380" s="391"/>
      <c r="P380" s="391"/>
      <c r="Q380" s="391"/>
      <c r="R380" s="391"/>
      <c r="S380" s="391"/>
      <c r="T380" s="391"/>
      <c r="U380" s="391"/>
      <c r="V380" s="391"/>
      <c r="W380" s="391"/>
      <c r="X380" s="391"/>
      <c r="Y380" s="378"/>
      <c r="Z380" s="378"/>
      <c r="AA380" s="379"/>
      <c r="AB380" s="233"/>
      <c r="AC380" s="233"/>
      <c r="AD380" s="233"/>
      <c r="AE380" s="233"/>
      <c r="AF380" s="233"/>
    </row>
    <row r="381" spans="1:32" ht="50.25" customHeight="1" thickBot="1">
      <c r="A381" s="253"/>
      <c r="B381" s="297" t="s">
        <v>360</v>
      </c>
      <c r="C381" s="428" t="s">
        <v>480</v>
      </c>
      <c r="D381" s="412"/>
      <c r="E381" s="412"/>
      <c r="F381" s="412"/>
      <c r="G381" s="412"/>
      <c r="H381" s="412"/>
      <c r="I381" s="412"/>
      <c r="J381" s="412"/>
      <c r="K381" s="412"/>
      <c r="L381" s="412"/>
      <c r="M381" s="412"/>
      <c r="N381" s="412"/>
      <c r="O381" s="412"/>
      <c r="P381" s="412"/>
      <c r="Q381" s="412"/>
      <c r="R381" s="412"/>
      <c r="S381" s="412"/>
      <c r="T381" s="412"/>
      <c r="U381" s="412"/>
      <c r="V381" s="412"/>
      <c r="W381" s="412"/>
      <c r="X381" s="412"/>
      <c r="Y381" s="375"/>
      <c r="Z381" s="375"/>
      <c r="AA381" s="376"/>
      <c r="AB381" s="233"/>
      <c r="AC381" s="233"/>
      <c r="AD381" s="233"/>
      <c r="AE381" s="233"/>
      <c r="AF381" s="233"/>
    </row>
    <row r="382" spans="1:32" s="233" customFormat="1" ht="20.25" customHeight="1" thickBot="1">
      <c r="A382" s="251"/>
      <c r="B382" s="251" t="s">
        <v>479</v>
      </c>
      <c r="C382" s="258"/>
      <c r="D382" s="258"/>
      <c r="E382" s="258"/>
      <c r="F382" s="258"/>
      <c r="G382" s="258"/>
      <c r="H382" s="258"/>
      <c r="I382" s="258"/>
      <c r="J382" s="251"/>
      <c r="K382" s="251"/>
      <c r="L382" s="251"/>
      <c r="M382" s="251"/>
      <c r="N382" s="251"/>
      <c r="O382" s="251"/>
      <c r="P382" s="251"/>
      <c r="Q382" s="251"/>
      <c r="R382" s="251"/>
      <c r="S382" s="259"/>
      <c r="T382" s="259"/>
      <c r="U382" s="259"/>
      <c r="V382" s="259"/>
      <c r="W382" s="259"/>
      <c r="X382" s="259"/>
      <c r="Y382" s="259"/>
      <c r="Z382" s="259"/>
      <c r="AA382" s="259"/>
    </row>
    <row r="383" spans="1:32" s="233" customFormat="1" ht="48.75" customHeight="1" thickBot="1">
      <c r="A383" s="251"/>
      <c r="B383" s="291" t="s">
        <v>328</v>
      </c>
      <c r="C383" s="437" t="s">
        <v>478</v>
      </c>
      <c r="D383" s="438"/>
      <c r="E383" s="438"/>
      <c r="F383" s="438"/>
      <c r="G383" s="438"/>
      <c r="H383" s="438"/>
      <c r="I383" s="438"/>
      <c r="J383" s="438"/>
      <c r="K383" s="438"/>
      <c r="L383" s="438"/>
      <c r="M383" s="438"/>
      <c r="N383" s="438"/>
      <c r="O383" s="438"/>
      <c r="P383" s="438"/>
      <c r="Q383" s="438"/>
      <c r="R383" s="438"/>
      <c r="S383" s="438"/>
      <c r="T383" s="438"/>
      <c r="U383" s="438"/>
      <c r="V383" s="438"/>
      <c r="W383" s="438"/>
      <c r="X383" s="439"/>
      <c r="Y383" s="373"/>
      <c r="Z383" s="373"/>
      <c r="AA383" s="374"/>
    </row>
    <row r="384" spans="1:32" s="233" customFormat="1" ht="20.25" customHeight="1" thickBot="1">
      <c r="A384" s="251" t="s">
        <v>477</v>
      </c>
      <c r="B384" s="251"/>
      <c r="C384" s="258"/>
      <c r="D384" s="258"/>
      <c r="E384" s="258"/>
      <c r="F384" s="258"/>
      <c r="G384" s="258"/>
      <c r="H384" s="258"/>
      <c r="I384" s="258"/>
      <c r="J384" s="251"/>
      <c r="K384" s="251"/>
      <c r="L384" s="251"/>
      <c r="M384" s="251"/>
      <c r="N384" s="251"/>
      <c r="O384" s="251"/>
      <c r="P384" s="251"/>
      <c r="Q384" s="251"/>
      <c r="R384" s="251"/>
      <c r="S384" s="259"/>
      <c r="T384" s="259"/>
      <c r="U384" s="259"/>
      <c r="V384" s="259"/>
      <c r="W384" s="259"/>
      <c r="X384" s="259"/>
      <c r="Y384" s="259"/>
      <c r="Z384" s="259"/>
      <c r="AA384" s="259"/>
      <c r="AB384" s="223"/>
      <c r="AC384" s="223"/>
      <c r="AD384" s="223"/>
      <c r="AE384" s="223"/>
      <c r="AF384" s="223"/>
    </row>
    <row r="385" spans="1:32" s="233" customFormat="1" ht="45.75" customHeight="1">
      <c r="A385" s="253"/>
      <c r="B385" s="292" t="s">
        <v>328</v>
      </c>
      <c r="C385" s="420" t="s">
        <v>476</v>
      </c>
      <c r="D385" s="420"/>
      <c r="E385" s="420"/>
      <c r="F385" s="420"/>
      <c r="G385" s="420"/>
      <c r="H385" s="420"/>
      <c r="I385" s="420"/>
      <c r="J385" s="420"/>
      <c r="K385" s="420"/>
      <c r="L385" s="420"/>
      <c r="M385" s="420"/>
      <c r="N385" s="420"/>
      <c r="O385" s="420"/>
      <c r="P385" s="420"/>
      <c r="Q385" s="420"/>
      <c r="R385" s="420"/>
      <c r="S385" s="420"/>
      <c r="T385" s="420"/>
      <c r="U385" s="420"/>
      <c r="V385" s="420"/>
      <c r="W385" s="420"/>
      <c r="X385" s="420"/>
      <c r="Y385" s="380"/>
      <c r="Z385" s="380"/>
      <c r="AA385" s="381"/>
      <c r="AB385" s="223"/>
      <c r="AC385" s="223"/>
      <c r="AD385" s="223"/>
      <c r="AE385" s="223"/>
      <c r="AF385" s="223"/>
    </row>
    <row r="386" spans="1:32" s="233" customFormat="1" ht="45.75" customHeight="1">
      <c r="A386" s="253"/>
      <c r="B386" s="293" t="s">
        <v>364</v>
      </c>
      <c r="C386" s="391" t="s">
        <v>475</v>
      </c>
      <c r="D386" s="391"/>
      <c r="E386" s="391"/>
      <c r="F386" s="391"/>
      <c r="G386" s="391"/>
      <c r="H386" s="391"/>
      <c r="I386" s="391"/>
      <c r="J386" s="391"/>
      <c r="K386" s="391"/>
      <c r="L386" s="391"/>
      <c r="M386" s="391"/>
      <c r="N386" s="391"/>
      <c r="O386" s="391"/>
      <c r="P386" s="391"/>
      <c r="Q386" s="391"/>
      <c r="R386" s="391"/>
      <c r="S386" s="391"/>
      <c r="T386" s="391"/>
      <c r="U386" s="391"/>
      <c r="V386" s="391"/>
      <c r="W386" s="391"/>
      <c r="X386" s="391"/>
      <c r="Y386" s="378"/>
      <c r="Z386" s="378"/>
      <c r="AA386" s="379"/>
      <c r="AB386" s="223"/>
      <c r="AC386" s="223"/>
      <c r="AD386" s="223"/>
      <c r="AE386" s="223"/>
      <c r="AF386" s="223"/>
    </row>
    <row r="387" spans="1:32" s="233" customFormat="1" ht="38.25" customHeight="1">
      <c r="A387" s="253"/>
      <c r="B387" s="293" t="s">
        <v>362</v>
      </c>
      <c r="C387" s="419" t="s">
        <v>474</v>
      </c>
      <c r="D387" s="419"/>
      <c r="E387" s="419"/>
      <c r="F387" s="419"/>
      <c r="G387" s="419"/>
      <c r="H387" s="419"/>
      <c r="I387" s="419"/>
      <c r="J387" s="419"/>
      <c r="K387" s="419"/>
      <c r="L387" s="419"/>
      <c r="M387" s="419"/>
      <c r="N387" s="419"/>
      <c r="O387" s="419"/>
      <c r="P387" s="419"/>
      <c r="Q387" s="419"/>
      <c r="R387" s="419"/>
      <c r="S387" s="419"/>
      <c r="T387" s="419"/>
      <c r="U387" s="419"/>
      <c r="V387" s="419"/>
      <c r="W387" s="419"/>
      <c r="X387" s="419"/>
      <c r="Y387" s="378"/>
      <c r="Z387" s="378"/>
      <c r="AA387" s="379"/>
      <c r="AB387" s="223"/>
      <c r="AC387" s="223"/>
      <c r="AD387" s="223"/>
      <c r="AE387" s="223"/>
      <c r="AF387" s="223"/>
    </row>
    <row r="388" spans="1:32" s="233" customFormat="1" ht="38.25" customHeight="1">
      <c r="A388" s="253"/>
      <c r="B388" s="293" t="s">
        <v>360</v>
      </c>
      <c r="C388" s="429" t="s">
        <v>473</v>
      </c>
      <c r="D388" s="429"/>
      <c r="E388" s="429"/>
      <c r="F388" s="429"/>
      <c r="G388" s="429"/>
      <c r="H388" s="429"/>
      <c r="I388" s="429"/>
      <c r="J388" s="429"/>
      <c r="K388" s="429"/>
      <c r="L388" s="429"/>
      <c r="M388" s="429"/>
      <c r="N388" s="429"/>
      <c r="O388" s="429"/>
      <c r="P388" s="429"/>
      <c r="Q388" s="429"/>
      <c r="R388" s="429"/>
      <c r="S388" s="429"/>
      <c r="T388" s="429"/>
      <c r="U388" s="429"/>
      <c r="V388" s="429"/>
      <c r="W388" s="429"/>
      <c r="X388" s="429"/>
      <c r="Y388" s="378"/>
      <c r="Z388" s="378"/>
      <c r="AA388" s="379"/>
      <c r="AB388" s="223"/>
      <c r="AC388" s="223"/>
      <c r="AD388" s="223"/>
      <c r="AE388" s="223"/>
      <c r="AF388" s="223"/>
    </row>
    <row r="389" spans="1:32" s="233" customFormat="1" ht="38.25" customHeight="1">
      <c r="A389" s="253"/>
      <c r="B389" s="300" t="s">
        <v>358</v>
      </c>
      <c r="C389" s="390" t="s">
        <v>472</v>
      </c>
      <c r="D389" s="394"/>
      <c r="E389" s="394"/>
      <c r="F389" s="394"/>
      <c r="G389" s="394"/>
      <c r="H389" s="394"/>
      <c r="I389" s="394"/>
      <c r="J389" s="394"/>
      <c r="K389" s="394"/>
      <c r="L389" s="394"/>
      <c r="M389" s="394"/>
      <c r="N389" s="394"/>
      <c r="O389" s="394"/>
      <c r="P389" s="394"/>
      <c r="Q389" s="394"/>
      <c r="R389" s="394"/>
      <c r="S389" s="394"/>
      <c r="T389" s="394"/>
      <c r="U389" s="394"/>
      <c r="V389" s="394"/>
      <c r="W389" s="394"/>
      <c r="X389" s="394"/>
      <c r="Y389" s="378"/>
      <c r="Z389" s="378"/>
      <c r="AA389" s="379"/>
    </row>
    <row r="390" spans="1:32" s="233" customFormat="1" ht="38.25" customHeight="1" thickBot="1">
      <c r="A390" s="253"/>
      <c r="B390" s="290" t="s">
        <v>356</v>
      </c>
      <c r="C390" s="414" t="s">
        <v>471</v>
      </c>
      <c r="D390" s="414"/>
      <c r="E390" s="414"/>
      <c r="F390" s="414"/>
      <c r="G390" s="414"/>
      <c r="H390" s="414"/>
      <c r="I390" s="414"/>
      <c r="J390" s="414"/>
      <c r="K390" s="414"/>
      <c r="L390" s="414"/>
      <c r="M390" s="414"/>
      <c r="N390" s="414"/>
      <c r="O390" s="414"/>
      <c r="P390" s="414"/>
      <c r="Q390" s="414"/>
      <c r="R390" s="414"/>
      <c r="S390" s="414"/>
      <c r="T390" s="414"/>
      <c r="U390" s="414"/>
      <c r="V390" s="414"/>
      <c r="W390" s="414"/>
      <c r="X390" s="414"/>
      <c r="Y390" s="375"/>
      <c r="Z390" s="375"/>
      <c r="AA390" s="376"/>
    </row>
    <row r="391" spans="1:32" ht="20.25" customHeight="1" thickBot="1">
      <c r="A391" s="224" t="s">
        <v>470</v>
      </c>
      <c r="C391" s="257"/>
      <c r="D391" s="257"/>
      <c r="E391" s="257"/>
      <c r="F391" s="257"/>
      <c r="G391" s="257"/>
      <c r="H391" s="257"/>
      <c r="I391" s="257"/>
      <c r="Y391" s="266"/>
      <c r="Z391" s="266"/>
      <c r="AA391" s="266"/>
      <c r="AB391" s="233"/>
      <c r="AC391" s="233"/>
      <c r="AD391" s="233"/>
      <c r="AE391" s="233"/>
      <c r="AF391" s="233"/>
    </row>
    <row r="392" spans="1:32" s="233" customFormat="1" ht="27.75" customHeight="1">
      <c r="A392" s="256"/>
      <c r="B392" s="299" t="s">
        <v>328</v>
      </c>
      <c r="C392" s="413" t="s">
        <v>469</v>
      </c>
      <c r="D392" s="413"/>
      <c r="E392" s="413"/>
      <c r="F392" s="413"/>
      <c r="G392" s="413"/>
      <c r="H392" s="413"/>
      <c r="I392" s="413"/>
      <c r="J392" s="413"/>
      <c r="K392" s="413"/>
      <c r="L392" s="413"/>
      <c r="M392" s="413"/>
      <c r="N392" s="413"/>
      <c r="O392" s="413"/>
      <c r="P392" s="413"/>
      <c r="Q392" s="413"/>
      <c r="R392" s="413"/>
      <c r="S392" s="413"/>
      <c r="T392" s="413"/>
      <c r="U392" s="413"/>
      <c r="V392" s="413"/>
      <c r="W392" s="413"/>
      <c r="X392" s="413"/>
      <c r="Y392" s="380"/>
      <c r="Z392" s="380"/>
      <c r="AA392" s="381"/>
    </row>
    <row r="393" spans="1:32" s="233" customFormat="1" ht="45.75" customHeight="1">
      <c r="A393" s="256"/>
      <c r="B393" s="300" t="s">
        <v>344</v>
      </c>
      <c r="C393" s="394" t="s">
        <v>468</v>
      </c>
      <c r="D393" s="394"/>
      <c r="E393" s="394"/>
      <c r="F393" s="394"/>
      <c r="G393" s="394"/>
      <c r="H393" s="394"/>
      <c r="I393" s="394"/>
      <c r="J393" s="394"/>
      <c r="K393" s="394"/>
      <c r="L393" s="394"/>
      <c r="M393" s="394"/>
      <c r="N393" s="394"/>
      <c r="O393" s="394"/>
      <c r="P393" s="394"/>
      <c r="Q393" s="394"/>
      <c r="R393" s="394"/>
      <c r="S393" s="394"/>
      <c r="T393" s="394"/>
      <c r="U393" s="394"/>
      <c r="V393" s="394"/>
      <c r="W393" s="394"/>
      <c r="X393" s="394"/>
      <c r="Y393" s="378"/>
      <c r="Z393" s="378"/>
      <c r="AA393" s="379"/>
    </row>
    <row r="394" spans="1:32" s="233" customFormat="1" ht="45.75" customHeight="1">
      <c r="A394" s="256"/>
      <c r="B394" s="300" t="s">
        <v>362</v>
      </c>
      <c r="C394" s="390" t="s">
        <v>467</v>
      </c>
      <c r="D394" s="394"/>
      <c r="E394" s="394"/>
      <c r="F394" s="394"/>
      <c r="G394" s="394"/>
      <c r="H394" s="394"/>
      <c r="I394" s="394"/>
      <c r="J394" s="394"/>
      <c r="K394" s="394"/>
      <c r="L394" s="394"/>
      <c r="M394" s="394"/>
      <c r="N394" s="394"/>
      <c r="O394" s="394"/>
      <c r="P394" s="394"/>
      <c r="Q394" s="394"/>
      <c r="R394" s="394"/>
      <c r="S394" s="394"/>
      <c r="T394" s="394"/>
      <c r="U394" s="394"/>
      <c r="V394" s="394"/>
      <c r="W394" s="394"/>
      <c r="X394" s="394"/>
      <c r="Y394" s="378"/>
      <c r="Z394" s="378"/>
      <c r="AA394" s="379"/>
    </row>
    <row r="395" spans="1:32" s="233" customFormat="1" ht="45.75" customHeight="1">
      <c r="A395" s="256"/>
      <c r="B395" s="300" t="s">
        <v>360</v>
      </c>
      <c r="C395" s="390" t="s">
        <v>466</v>
      </c>
      <c r="D395" s="395"/>
      <c r="E395" s="395"/>
      <c r="F395" s="395"/>
      <c r="G395" s="395"/>
      <c r="H395" s="395"/>
      <c r="I395" s="395"/>
      <c r="J395" s="395"/>
      <c r="K395" s="395"/>
      <c r="L395" s="395"/>
      <c r="M395" s="395"/>
      <c r="N395" s="395"/>
      <c r="O395" s="395"/>
      <c r="P395" s="395"/>
      <c r="Q395" s="395"/>
      <c r="R395" s="395"/>
      <c r="S395" s="395"/>
      <c r="T395" s="395"/>
      <c r="U395" s="395"/>
      <c r="V395" s="395"/>
      <c r="W395" s="395"/>
      <c r="X395" s="395"/>
      <c r="Y395" s="378"/>
      <c r="Z395" s="378"/>
      <c r="AA395" s="379"/>
      <c r="AB395" s="223"/>
      <c r="AC395" s="223"/>
      <c r="AD395" s="223"/>
      <c r="AE395" s="223"/>
      <c r="AF395" s="223"/>
    </row>
    <row r="396" spans="1:32" s="233" customFormat="1" ht="45.75" customHeight="1">
      <c r="A396" s="256"/>
      <c r="B396" s="300" t="s">
        <v>465</v>
      </c>
      <c r="C396" s="557" t="s">
        <v>464</v>
      </c>
      <c r="D396" s="411"/>
      <c r="E396" s="411"/>
      <c r="F396" s="411"/>
      <c r="G396" s="411"/>
      <c r="H396" s="411"/>
      <c r="I396" s="411"/>
      <c r="J396" s="411"/>
      <c r="K396" s="411"/>
      <c r="L396" s="411"/>
      <c r="M396" s="411"/>
      <c r="N396" s="411"/>
      <c r="O396" s="411"/>
      <c r="P396" s="411"/>
      <c r="Q396" s="411"/>
      <c r="R396" s="411"/>
      <c r="S396" s="411"/>
      <c r="T396" s="411"/>
      <c r="U396" s="411"/>
      <c r="V396" s="411"/>
      <c r="W396" s="411"/>
      <c r="X396" s="411"/>
      <c r="Y396" s="378"/>
      <c r="Z396" s="378"/>
      <c r="AA396" s="379"/>
    </row>
    <row r="397" spans="1:32" s="233" customFormat="1" ht="36.75" customHeight="1" thickBot="1">
      <c r="A397" s="224"/>
      <c r="B397" s="297" t="s">
        <v>463</v>
      </c>
      <c r="C397" s="412" t="s">
        <v>462</v>
      </c>
      <c r="D397" s="412"/>
      <c r="E397" s="412"/>
      <c r="F397" s="412"/>
      <c r="G397" s="412"/>
      <c r="H397" s="412"/>
      <c r="I397" s="412"/>
      <c r="J397" s="412"/>
      <c r="K397" s="412"/>
      <c r="L397" s="412"/>
      <c r="M397" s="412"/>
      <c r="N397" s="412"/>
      <c r="O397" s="412"/>
      <c r="P397" s="412"/>
      <c r="Q397" s="412"/>
      <c r="R397" s="412"/>
      <c r="S397" s="412"/>
      <c r="T397" s="412"/>
      <c r="U397" s="412"/>
      <c r="V397" s="412"/>
      <c r="W397" s="412"/>
      <c r="X397" s="412"/>
      <c r="Y397" s="375"/>
      <c r="Z397" s="375"/>
      <c r="AA397" s="376"/>
    </row>
    <row r="398" spans="1:32" s="233" customFormat="1" ht="20.25" customHeight="1">
      <c r="A398" s="251" t="s">
        <v>461</v>
      </c>
      <c r="B398" s="251"/>
      <c r="C398" s="258"/>
      <c r="D398" s="258"/>
      <c r="E398" s="258"/>
      <c r="F398" s="258"/>
      <c r="G398" s="258"/>
      <c r="H398" s="258"/>
      <c r="I398" s="258"/>
      <c r="J398" s="251"/>
      <c r="K398" s="251"/>
      <c r="L398" s="251"/>
      <c r="M398" s="251"/>
      <c r="N398" s="251"/>
      <c r="O398" s="251"/>
      <c r="P398" s="251"/>
      <c r="Q398" s="251"/>
      <c r="R398" s="251"/>
      <c r="S398" s="259"/>
      <c r="T398" s="259"/>
      <c r="U398" s="259"/>
      <c r="V398" s="259"/>
      <c r="W398" s="259"/>
      <c r="X398" s="259"/>
      <c r="Y398" s="259"/>
      <c r="Z398" s="259"/>
      <c r="AA398" s="259"/>
    </row>
    <row r="399" spans="1:32" s="233" customFormat="1" ht="20.25" customHeight="1" thickBot="1">
      <c r="A399" s="251"/>
      <c r="B399" s="251" t="s">
        <v>460</v>
      </c>
      <c r="C399" s="258"/>
      <c r="D399" s="258"/>
      <c r="E399" s="258"/>
      <c r="F399" s="258"/>
      <c r="G399" s="258"/>
      <c r="H399" s="258"/>
      <c r="I399" s="258"/>
      <c r="J399" s="251"/>
      <c r="K399" s="251"/>
      <c r="L399" s="251"/>
      <c r="M399" s="251"/>
      <c r="N399" s="251"/>
      <c r="O399" s="251"/>
      <c r="P399" s="251"/>
      <c r="Q399" s="251"/>
      <c r="R399" s="251"/>
      <c r="S399" s="259"/>
      <c r="T399" s="259"/>
      <c r="U399" s="259"/>
      <c r="V399" s="259"/>
      <c r="W399" s="259"/>
      <c r="X399" s="259"/>
      <c r="Y399" s="259"/>
      <c r="Z399" s="259"/>
      <c r="AA399" s="259"/>
    </row>
    <row r="400" spans="1:32" s="233" customFormat="1" ht="44.25" customHeight="1">
      <c r="A400" s="251"/>
      <c r="B400" s="292" t="s">
        <v>401</v>
      </c>
      <c r="C400" s="420" t="s">
        <v>459</v>
      </c>
      <c r="D400" s="420"/>
      <c r="E400" s="420"/>
      <c r="F400" s="420"/>
      <c r="G400" s="420"/>
      <c r="H400" s="420"/>
      <c r="I400" s="420"/>
      <c r="J400" s="420"/>
      <c r="K400" s="420"/>
      <c r="L400" s="420"/>
      <c r="M400" s="420"/>
      <c r="N400" s="420"/>
      <c r="O400" s="420"/>
      <c r="P400" s="420"/>
      <c r="Q400" s="420"/>
      <c r="R400" s="420"/>
      <c r="S400" s="420"/>
      <c r="T400" s="420"/>
      <c r="U400" s="420"/>
      <c r="V400" s="420"/>
      <c r="W400" s="420"/>
      <c r="X400" s="420"/>
      <c r="Y400" s="380"/>
      <c r="Z400" s="380"/>
      <c r="AA400" s="381"/>
    </row>
    <row r="401" spans="1:27" s="233" customFormat="1" ht="44.25" customHeight="1">
      <c r="A401" s="251"/>
      <c r="B401" s="293" t="s">
        <v>364</v>
      </c>
      <c r="C401" s="419" t="s">
        <v>458</v>
      </c>
      <c r="D401" s="419"/>
      <c r="E401" s="419"/>
      <c r="F401" s="419"/>
      <c r="G401" s="419"/>
      <c r="H401" s="419"/>
      <c r="I401" s="419"/>
      <c r="J401" s="419"/>
      <c r="K401" s="419"/>
      <c r="L401" s="419"/>
      <c r="M401" s="419"/>
      <c r="N401" s="419"/>
      <c r="O401" s="419"/>
      <c r="P401" s="419"/>
      <c r="Q401" s="419"/>
      <c r="R401" s="419"/>
      <c r="S401" s="419"/>
      <c r="T401" s="419"/>
      <c r="U401" s="419"/>
      <c r="V401" s="419"/>
      <c r="W401" s="419"/>
      <c r="X401" s="419"/>
      <c r="Y401" s="378"/>
      <c r="Z401" s="378"/>
      <c r="AA401" s="379"/>
    </row>
    <row r="402" spans="1:27" s="233" customFormat="1" ht="44.25" customHeight="1">
      <c r="A402" s="251"/>
      <c r="B402" s="293" t="s">
        <v>362</v>
      </c>
      <c r="C402" s="419" t="s">
        <v>457</v>
      </c>
      <c r="D402" s="419"/>
      <c r="E402" s="419"/>
      <c r="F402" s="419"/>
      <c r="G402" s="419"/>
      <c r="H402" s="419"/>
      <c r="I402" s="419"/>
      <c r="J402" s="419"/>
      <c r="K402" s="419"/>
      <c r="L402" s="419"/>
      <c r="M402" s="419"/>
      <c r="N402" s="419"/>
      <c r="O402" s="419"/>
      <c r="P402" s="419"/>
      <c r="Q402" s="419"/>
      <c r="R402" s="419"/>
      <c r="S402" s="419"/>
      <c r="T402" s="419"/>
      <c r="U402" s="419"/>
      <c r="V402" s="419"/>
      <c r="W402" s="419"/>
      <c r="X402" s="419"/>
      <c r="Y402" s="378"/>
      <c r="Z402" s="378"/>
      <c r="AA402" s="379"/>
    </row>
    <row r="403" spans="1:27" s="233" customFormat="1" ht="44.25" customHeight="1">
      <c r="A403" s="251"/>
      <c r="B403" s="293" t="s">
        <v>360</v>
      </c>
      <c r="C403" s="419" t="s">
        <v>456</v>
      </c>
      <c r="D403" s="419"/>
      <c r="E403" s="419"/>
      <c r="F403" s="419"/>
      <c r="G403" s="419"/>
      <c r="H403" s="419"/>
      <c r="I403" s="419"/>
      <c r="J403" s="419"/>
      <c r="K403" s="419"/>
      <c r="L403" s="419"/>
      <c r="M403" s="419"/>
      <c r="N403" s="419"/>
      <c r="O403" s="419"/>
      <c r="P403" s="419"/>
      <c r="Q403" s="419"/>
      <c r="R403" s="419"/>
      <c r="S403" s="419"/>
      <c r="T403" s="419"/>
      <c r="U403" s="419"/>
      <c r="V403" s="419"/>
      <c r="W403" s="419"/>
      <c r="X403" s="419"/>
      <c r="Y403" s="378"/>
      <c r="Z403" s="378"/>
      <c r="AA403" s="379"/>
    </row>
    <row r="404" spans="1:27" s="233" customFormat="1" ht="44.25" customHeight="1">
      <c r="A404" s="251"/>
      <c r="B404" s="293" t="s">
        <v>358</v>
      </c>
      <c r="C404" s="419" t="s">
        <v>455</v>
      </c>
      <c r="D404" s="419"/>
      <c r="E404" s="419"/>
      <c r="F404" s="419"/>
      <c r="G404" s="419"/>
      <c r="H404" s="419"/>
      <c r="I404" s="419"/>
      <c r="J404" s="419"/>
      <c r="K404" s="419"/>
      <c r="L404" s="419"/>
      <c r="M404" s="419"/>
      <c r="N404" s="419"/>
      <c r="O404" s="419"/>
      <c r="P404" s="419"/>
      <c r="Q404" s="419"/>
      <c r="R404" s="419"/>
      <c r="S404" s="419"/>
      <c r="T404" s="419"/>
      <c r="U404" s="419"/>
      <c r="V404" s="419"/>
      <c r="W404" s="419"/>
      <c r="X404" s="419"/>
      <c r="Y404" s="378"/>
      <c r="Z404" s="378"/>
      <c r="AA404" s="379"/>
    </row>
    <row r="405" spans="1:27" s="233" customFormat="1" ht="44.25" customHeight="1">
      <c r="A405" s="253"/>
      <c r="B405" s="293" t="s">
        <v>356</v>
      </c>
      <c r="C405" s="419" t="s">
        <v>454</v>
      </c>
      <c r="D405" s="419"/>
      <c r="E405" s="419"/>
      <c r="F405" s="419"/>
      <c r="G405" s="419"/>
      <c r="H405" s="419"/>
      <c r="I405" s="419"/>
      <c r="J405" s="419"/>
      <c r="K405" s="419"/>
      <c r="L405" s="419"/>
      <c r="M405" s="419"/>
      <c r="N405" s="419"/>
      <c r="O405" s="419"/>
      <c r="P405" s="419"/>
      <c r="Q405" s="419"/>
      <c r="R405" s="419"/>
      <c r="S405" s="419"/>
      <c r="T405" s="419"/>
      <c r="U405" s="419"/>
      <c r="V405" s="419"/>
      <c r="W405" s="419"/>
      <c r="X405" s="419"/>
      <c r="Y405" s="378"/>
      <c r="Z405" s="378"/>
      <c r="AA405" s="379"/>
    </row>
    <row r="406" spans="1:27" s="233" customFormat="1" ht="72" customHeight="1">
      <c r="A406" s="253"/>
      <c r="B406" s="293" t="s">
        <v>354</v>
      </c>
      <c r="C406" s="419" t="s">
        <v>453</v>
      </c>
      <c r="D406" s="419"/>
      <c r="E406" s="419"/>
      <c r="F406" s="419"/>
      <c r="G406" s="419"/>
      <c r="H406" s="419"/>
      <c r="I406" s="419"/>
      <c r="J406" s="419"/>
      <c r="K406" s="419"/>
      <c r="L406" s="419"/>
      <c r="M406" s="419"/>
      <c r="N406" s="419"/>
      <c r="O406" s="419"/>
      <c r="P406" s="419"/>
      <c r="Q406" s="419"/>
      <c r="R406" s="419"/>
      <c r="S406" s="419"/>
      <c r="T406" s="419"/>
      <c r="U406" s="419"/>
      <c r="V406" s="419"/>
      <c r="W406" s="419"/>
      <c r="X406" s="419"/>
      <c r="Y406" s="378"/>
      <c r="Z406" s="378"/>
      <c r="AA406" s="379"/>
    </row>
    <row r="407" spans="1:27" s="233" customFormat="1" ht="72" customHeight="1" thickBot="1">
      <c r="A407" s="253"/>
      <c r="B407" s="290" t="s">
        <v>452</v>
      </c>
      <c r="C407" s="418" t="s">
        <v>451</v>
      </c>
      <c r="D407" s="418"/>
      <c r="E407" s="418"/>
      <c r="F407" s="418"/>
      <c r="G407" s="418"/>
      <c r="H407" s="418"/>
      <c r="I407" s="418"/>
      <c r="J407" s="418"/>
      <c r="K407" s="418"/>
      <c r="L407" s="418"/>
      <c r="M407" s="418"/>
      <c r="N407" s="418"/>
      <c r="O407" s="418"/>
      <c r="P407" s="418"/>
      <c r="Q407" s="418"/>
      <c r="R407" s="418"/>
      <c r="S407" s="418"/>
      <c r="T407" s="418"/>
      <c r="U407" s="418"/>
      <c r="V407" s="418"/>
      <c r="W407" s="418"/>
      <c r="X407" s="418"/>
      <c r="Y407" s="375"/>
      <c r="Z407" s="375"/>
      <c r="AA407" s="376"/>
    </row>
    <row r="408" spans="1:27" s="233" customFormat="1" ht="20.25" customHeight="1" thickBot="1">
      <c r="A408" s="251"/>
      <c r="B408" s="251" t="s">
        <v>450</v>
      </c>
      <c r="C408" s="258"/>
      <c r="D408" s="258"/>
      <c r="E408" s="258"/>
      <c r="F408" s="258"/>
      <c r="G408" s="258"/>
      <c r="H408" s="258"/>
      <c r="I408" s="258"/>
      <c r="J408" s="251"/>
      <c r="K408" s="251"/>
      <c r="L408" s="251"/>
      <c r="M408" s="251"/>
      <c r="N408" s="251"/>
      <c r="O408" s="251"/>
      <c r="P408" s="251"/>
      <c r="Q408" s="251"/>
      <c r="R408" s="251"/>
      <c r="S408" s="259"/>
      <c r="T408" s="259"/>
      <c r="U408" s="259"/>
      <c r="V408" s="259"/>
      <c r="W408" s="259"/>
      <c r="X408" s="259"/>
      <c r="Y408" s="259"/>
      <c r="Z408" s="259"/>
      <c r="AA408" s="259"/>
    </row>
    <row r="409" spans="1:27" s="233" customFormat="1" ht="42" customHeight="1" thickBot="1">
      <c r="A409" s="253"/>
      <c r="B409" s="291" t="s">
        <v>328</v>
      </c>
      <c r="C409" s="474" t="s">
        <v>449</v>
      </c>
      <c r="D409" s="479"/>
      <c r="E409" s="479"/>
      <c r="F409" s="479"/>
      <c r="G409" s="479"/>
      <c r="H409" s="479"/>
      <c r="I409" s="479"/>
      <c r="J409" s="479"/>
      <c r="K409" s="479"/>
      <c r="L409" s="479"/>
      <c r="M409" s="479"/>
      <c r="N409" s="479"/>
      <c r="O409" s="479"/>
      <c r="P409" s="479"/>
      <c r="Q409" s="479"/>
      <c r="R409" s="479"/>
      <c r="S409" s="479"/>
      <c r="T409" s="479"/>
      <c r="U409" s="479"/>
      <c r="V409" s="479"/>
      <c r="W409" s="479"/>
      <c r="X409" s="480"/>
      <c r="Y409" s="373"/>
      <c r="Z409" s="373"/>
      <c r="AA409" s="374"/>
    </row>
    <row r="410" spans="1:27" s="233" customFormat="1" ht="20.25" customHeight="1" thickBot="1">
      <c r="A410" s="251" t="s">
        <v>448</v>
      </c>
      <c r="B410" s="251"/>
      <c r="C410" s="258"/>
      <c r="D410" s="258"/>
      <c r="E410" s="258"/>
      <c r="F410" s="258"/>
      <c r="G410" s="258"/>
      <c r="H410" s="258"/>
      <c r="I410" s="258"/>
      <c r="J410" s="251"/>
      <c r="K410" s="251"/>
      <c r="L410" s="251"/>
      <c r="M410" s="251"/>
      <c r="N410" s="251"/>
      <c r="O410" s="251"/>
      <c r="P410" s="251"/>
      <c r="Q410" s="251"/>
      <c r="R410" s="251"/>
      <c r="S410" s="259"/>
      <c r="T410" s="259"/>
      <c r="U410" s="259"/>
      <c r="V410" s="259"/>
      <c r="W410" s="259"/>
      <c r="X410" s="259"/>
      <c r="Y410" s="259"/>
      <c r="Z410" s="259"/>
      <c r="AA410" s="259"/>
    </row>
    <row r="411" spans="1:27" s="233" customFormat="1" ht="50.25" customHeight="1">
      <c r="A411" s="253"/>
      <c r="B411" s="292" t="s">
        <v>328</v>
      </c>
      <c r="C411" s="420" t="s">
        <v>447</v>
      </c>
      <c r="D411" s="420"/>
      <c r="E411" s="420"/>
      <c r="F411" s="420"/>
      <c r="G411" s="420"/>
      <c r="H411" s="420"/>
      <c r="I411" s="420"/>
      <c r="J411" s="420"/>
      <c r="K411" s="420"/>
      <c r="L411" s="420"/>
      <c r="M411" s="420"/>
      <c r="N411" s="420"/>
      <c r="O411" s="420"/>
      <c r="P411" s="420"/>
      <c r="Q411" s="420"/>
      <c r="R411" s="420"/>
      <c r="S411" s="420"/>
      <c r="T411" s="420"/>
      <c r="U411" s="420"/>
      <c r="V411" s="420"/>
      <c r="W411" s="420"/>
      <c r="X411" s="420"/>
      <c r="Y411" s="380"/>
      <c r="Z411" s="380"/>
      <c r="AA411" s="381"/>
    </row>
    <row r="412" spans="1:27" s="233" customFormat="1" ht="50.25" customHeight="1">
      <c r="A412" s="253"/>
      <c r="B412" s="293" t="s">
        <v>364</v>
      </c>
      <c r="C412" s="419" t="s">
        <v>446</v>
      </c>
      <c r="D412" s="419"/>
      <c r="E412" s="419"/>
      <c r="F412" s="419"/>
      <c r="G412" s="419"/>
      <c r="H412" s="419"/>
      <c r="I412" s="419"/>
      <c r="J412" s="419"/>
      <c r="K412" s="419"/>
      <c r="L412" s="419"/>
      <c r="M412" s="419"/>
      <c r="N412" s="419"/>
      <c r="O412" s="419"/>
      <c r="P412" s="419"/>
      <c r="Q412" s="419"/>
      <c r="R412" s="419"/>
      <c r="S412" s="419"/>
      <c r="T412" s="419"/>
      <c r="U412" s="419"/>
      <c r="V412" s="419"/>
      <c r="W412" s="419"/>
      <c r="X412" s="419"/>
      <c r="Y412" s="378"/>
      <c r="Z412" s="378"/>
      <c r="AA412" s="379"/>
    </row>
    <row r="413" spans="1:27" s="233" customFormat="1" ht="50.25" customHeight="1">
      <c r="A413" s="253"/>
      <c r="B413" s="293" t="s">
        <v>362</v>
      </c>
      <c r="C413" s="419" t="s">
        <v>445</v>
      </c>
      <c r="D413" s="419"/>
      <c r="E413" s="419"/>
      <c r="F413" s="419"/>
      <c r="G413" s="419"/>
      <c r="H413" s="419"/>
      <c r="I413" s="419"/>
      <c r="J413" s="419"/>
      <c r="K413" s="419"/>
      <c r="L413" s="419"/>
      <c r="M413" s="419"/>
      <c r="N413" s="419"/>
      <c r="O413" s="419"/>
      <c r="P413" s="419"/>
      <c r="Q413" s="419"/>
      <c r="R413" s="419"/>
      <c r="S413" s="419"/>
      <c r="T413" s="419"/>
      <c r="U413" s="419"/>
      <c r="V413" s="419"/>
      <c r="W413" s="419"/>
      <c r="X413" s="419"/>
      <c r="Y413" s="378"/>
      <c r="Z413" s="378"/>
      <c r="AA413" s="379"/>
    </row>
    <row r="414" spans="1:27" s="233" customFormat="1" ht="50.25" customHeight="1" thickBot="1">
      <c r="A414" s="253"/>
      <c r="B414" s="290" t="s">
        <v>420</v>
      </c>
      <c r="C414" s="418" t="s">
        <v>444</v>
      </c>
      <c r="D414" s="418"/>
      <c r="E414" s="418"/>
      <c r="F414" s="418"/>
      <c r="G414" s="418"/>
      <c r="H414" s="418"/>
      <c r="I414" s="418"/>
      <c r="J414" s="418"/>
      <c r="K414" s="418"/>
      <c r="L414" s="418"/>
      <c r="M414" s="418"/>
      <c r="N414" s="418"/>
      <c r="O414" s="418"/>
      <c r="P414" s="418"/>
      <c r="Q414" s="418"/>
      <c r="R414" s="418"/>
      <c r="S414" s="418"/>
      <c r="T414" s="418"/>
      <c r="U414" s="418"/>
      <c r="V414" s="418"/>
      <c r="W414" s="418"/>
      <c r="X414" s="418"/>
      <c r="Y414" s="375"/>
      <c r="Z414" s="375"/>
      <c r="AA414" s="376"/>
    </row>
    <row r="415" spans="1:27" s="233" customFormat="1" ht="20.25" customHeight="1" thickBot="1">
      <c r="A415" s="251" t="s">
        <v>443</v>
      </c>
      <c r="B415" s="251"/>
      <c r="C415" s="258"/>
      <c r="D415" s="258"/>
      <c r="E415" s="258"/>
      <c r="F415" s="258"/>
      <c r="G415" s="258"/>
      <c r="H415" s="258"/>
      <c r="I415" s="258"/>
      <c r="J415" s="251"/>
      <c r="K415" s="251"/>
      <c r="L415" s="251"/>
      <c r="M415" s="251"/>
      <c r="N415" s="251"/>
      <c r="O415" s="251"/>
      <c r="P415" s="251"/>
      <c r="Q415" s="251"/>
      <c r="R415" s="251"/>
      <c r="S415" s="259"/>
      <c r="T415" s="259"/>
      <c r="U415" s="259"/>
      <c r="V415" s="259"/>
      <c r="W415" s="259"/>
      <c r="X415" s="259"/>
      <c r="Y415" s="259"/>
      <c r="Z415" s="259"/>
      <c r="AA415" s="259"/>
    </row>
    <row r="416" spans="1:27" s="233" customFormat="1" ht="54" customHeight="1">
      <c r="A416" s="253"/>
      <c r="B416" s="292" t="s">
        <v>328</v>
      </c>
      <c r="C416" s="420" t="s">
        <v>442</v>
      </c>
      <c r="D416" s="420"/>
      <c r="E416" s="420"/>
      <c r="F416" s="420"/>
      <c r="G416" s="420"/>
      <c r="H416" s="420"/>
      <c r="I416" s="420"/>
      <c r="J416" s="420"/>
      <c r="K416" s="420"/>
      <c r="L416" s="420"/>
      <c r="M416" s="420"/>
      <c r="N416" s="420"/>
      <c r="O416" s="420"/>
      <c r="P416" s="420"/>
      <c r="Q416" s="420"/>
      <c r="R416" s="420"/>
      <c r="S416" s="420"/>
      <c r="T416" s="420"/>
      <c r="U416" s="420"/>
      <c r="V416" s="420"/>
      <c r="W416" s="420"/>
      <c r="X416" s="420"/>
      <c r="Y416" s="380"/>
      <c r="Z416" s="380"/>
      <c r="AA416" s="381"/>
    </row>
    <row r="417" spans="1:27" s="233" customFormat="1" ht="57" customHeight="1" thickBot="1">
      <c r="A417" s="253"/>
      <c r="B417" s="290" t="s">
        <v>364</v>
      </c>
      <c r="C417" s="418" t="s">
        <v>441</v>
      </c>
      <c r="D417" s="418"/>
      <c r="E417" s="418"/>
      <c r="F417" s="418"/>
      <c r="G417" s="418"/>
      <c r="H417" s="418"/>
      <c r="I417" s="418"/>
      <c r="J417" s="418"/>
      <c r="K417" s="418"/>
      <c r="L417" s="418"/>
      <c r="M417" s="418"/>
      <c r="N417" s="418"/>
      <c r="O417" s="418"/>
      <c r="P417" s="418"/>
      <c r="Q417" s="418"/>
      <c r="R417" s="418"/>
      <c r="S417" s="418"/>
      <c r="T417" s="418"/>
      <c r="U417" s="418"/>
      <c r="V417" s="418"/>
      <c r="W417" s="418"/>
      <c r="X417" s="418"/>
      <c r="Y417" s="375"/>
      <c r="Z417" s="375"/>
      <c r="AA417" s="376"/>
    </row>
    <row r="418" spans="1:27" s="233" customFormat="1" ht="20.25" customHeight="1">
      <c r="A418" s="251" t="s">
        <v>440</v>
      </c>
      <c r="B418" s="251"/>
      <c r="C418" s="258"/>
      <c r="D418" s="258"/>
      <c r="E418" s="258"/>
      <c r="F418" s="258"/>
      <c r="G418" s="258"/>
      <c r="H418" s="258"/>
      <c r="I418" s="258"/>
      <c r="J418" s="251"/>
      <c r="K418" s="251"/>
      <c r="L418" s="251"/>
      <c r="M418" s="251"/>
      <c r="N418" s="251"/>
      <c r="O418" s="251"/>
      <c r="P418" s="251"/>
      <c r="Q418" s="251"/>
      <c r="R418" s="251"/>
      <c r="S418" s="259"/>
      <c r="T418" s="259"/>
      <c r="U418" s="259"/>
      <c r="V418" s="259"/>
      <c r="W418" s="259"/>
      <c r="X418" s="259"/>
      <c r="Y418" s="259"/>
      <c r="Z418" s="259"/>
      <c r="AA418" s="259"/>
    </row>
    <row r="419" spans="1:27" s="233" customFormat="1" ht="20.25" customHeight="1" thickBot="1">
      <c r="B419" s="251" t="s">
        <v>439</v>
      </c>
      <c r="C419" s="258"/>
      <c r="D419" s="258"/>
      <c r="E419" s="258"/>
      <c r="F419" s="258"/>
      <c r="G419" s="258"/>
      <c r="H419" s="258"/>
      <c r="I419" s="258"/>
      <c r="J419" s="251"/>
      <c r="K419" s="251"/>
      <c r="L419" s="251"/>
      <c r="M419" s="251"/>
      <c r="N419" s="251"/>
      <c r="O419" s="251"/>
      <c r="P419" s="251"/>
      <c r="Q419" s="251"/>
      <c r="R419" s="251"/>
      <c r="S419" s="259"/>
      <c r="T419" s="259"/>
      <c r="U419" s="259"/>
      <c r="V419" s="259"/>
      <c r="W419" s="259"/>
      <c r="X419" s="259"/>
      <c r="Y419" s="259"/>
      <c r="Z419" s="259"/>
      <c r="AA419" s="259"/>
    </row>
    <row r="420" spans="1:27" s="233" customFormat="1" ht="84.75" customHeight="1">
      <c r="A420" s="253"/>
      <c r="B420" s="292" t="s">
        <v>328</v>
      </c>
      <c r="C420" s="420" t="s">
        <v>897</v>
      </c>
      <c r="D420" s="420"/>
      <c r="E420" s="420"/>
      <c r="F420" s="420"/>
      <c r="G420" s="420"/>
      <c r="H420" s="420"/>
      <c r="I420" s="420"/>
      <c r="J420" s="420"/>
      <c r="K420" s="420"/>
      <c r="L420" s="420"/>
      <c r="M420" s="420"/>
      <c r="N420" s="420"/>
      <c r="O420" s="420"/>
      <c r="P420" s="420"/>
      <c r="Q420" s="420"/>
      <c r="R420" s="420"/>
      <c r="S420" s="420"/>
      <c r="T420" s="420"/>
      <c r="U420" s="420"/>
      <c r="V420" s="420"/>
      <c r="W420" s="420"/>
      <c r="X420" s="420"/>
      <c r="Y420" s="380"/>
      <c r="Z420" s="380"/>
      <c r="AA420" s="381"/>
    </row>
    <row r="421" spans="1:27" s="233" customFormat="1" ht="94.5" customHeight="1">
      <c r="A421" s="253"/>
      <c r="B421" s="293" t="s">
        <v>364</v>
      </c>
      <c r="C421" s="419" t="s">
        <v>898</v>
      </c>
      <c r="D421" s="419"/>
      <c r="E421" s="419"/>
      <c r="F421" s="419"/>
      <c r="G421" s="419"/>
      <c r="H421" s="419"/>
      <c r="I421" s="419"/>
      <c r="J421" s="419"/>
      <c r="K421" s="419"/>
      <c r="L421" s="419"/>
      <c r="M421" s="419"/>
      <c r="N421" s="419"/>
      <c r="O421" s="419"/>
      <c r="P421" s="419"/>
      <c r="Q421" s="419"/>
      <c r="R421" s="419"/>
      <c r="S421" s="419"/>
      <c r="T421" s="419"/>
      <c r="U421" s="419"/>
      <c r="V421" s="419"/>
      <c r="W421" s="419"/>
      <c r="X421" s="419"/>
      <c r="Y421" s="378"/>
      <c r="Z421" s="378"/>
      <c r="AA421" s="379"/>
    </row>
    <row r="422" spans="1:27" s="233" customFormat="1" ht="51" customHeight="1" thickBot="1">
      <c r="A422" s="253"/>
      <c r="B422" s="290" t="s">
        <v>362</v>
      </c>
      <c r="C422" s="418" t="s">
        <v>438</v>
      </c>
      <c r="D422" s="418"/>
      <c r="E422" s="418"/>
      <c r="F422" s="418"/>
      <c r="G422" s="418"/>
      <c r="H422" s="418"/>
      <c r="I422" s="418"/>
      <c r="J422" s="418"/>
      <c r="K422" s="418"/>
      <c r="L422" s="418"/>
      <c r="M422" s="418"/>
      <c r="N422" s="418"/>
      <c r="O422" s="418"/>
      <c r="P422" s="418"/>
      <c r="Q422" s="418"/>
      <c r="R422" s="418"/>
      <c r="S422" s="418"/>
      <c r="T422" s="418"/>
      <c r="U422" s="418"/>
      <c r="V422" s="418"/>
      <c r="W422" s="418"/>
      <c r="X422" s="418"/>
      <c r="Y422" s="375"/>
      <c r="Z422" s="375"/>
      <c r="AA422" s="376"/>
    </row>
    <row r="423" spans="1:27" s="233" customFormat="1" ht="20.25" customHeight="1" thickBot="1">
      <c r="B423" s="251" t="s">
        <v>437</v>
      </c>
      <c r="C423" s="258"/>
      <c r="D423" s="258"/>
      <c r="E423" s="258"/>
      <c r="F423" s="258"/>
      <c r="G423" s="258"/>
      <c r="H423" s="258"/>
      <c r="I423" s="258"/>
      <c r="J423" s="251"/>
      <c r="K423" s="251"/>
      <c r="L423" s="251"/>
      <c r="M423" s="251"/>
      <c r="N423" s="251"/>
      <c r="O423" s="251"/>
      <c r="P423" s="251"/>
      <c r="Q423" s="251"/>
      <c r="R423" s="251"/>
      <c r="S423" s="259"/>
      <c r="T423" s="259"/>
      <c r="U423" s="259"/>
      <c r="V423" s="259"/>
      <c r="W423" s="259"/>
      <c r="X423" s="259"/>
      <c r="Y423" s="259"/>
      <c r="Z423" s="259"/>
      <c r="AA423" s="259"/>
    </row>
    <row r="424" spans="1:27" s="233" customFormat="1" ht="36.75" customHeight="1">
      <c r="A424" s="253"/>
      <c r="B424" s="292" t="s">
        <v>401</v>
      </c>
      <c r="C424" s="420" t="s">
        <v>436</v>
      </c>
      <c r="D424" s="420"/>
      <c r="E424" s="420"/>
      <c r="F424" s="420"/>
      <c r="G424" s="420"/>
      <c r="H424" s="420"/>
      <c r="I424" s="420"/>
      <c r="J424" s="420"/>
      <c r="K424" s="420"/>
      <c r="L424" s="420"/>
      <c r="M424" s="420"/>
      <c r="N424" s="420"/>
      <c r="O424" s="420"/>
      <c r="P424" s="420"/>
      <c r="Q424" s="420"/>
      <c r="R424" s="420"/>
      <c r="S424" s="420"/>
      <c r="T424" s="420"/>
      <c r="U424" s="420"/>
      <c r="V424" s="420"/>
      <c r="W424" s="420"/>
      <c r="X424" s="420"/>
      <c r="Y424" s="380"/>
      <c r="Z424" s="380"/>
      <c r="AA424" s="381"/>
    </row>
    <row r="425" spans="1:27" s="233" customFormat="1" ht="36.75" customHeight="1" thickBot="1">
      <c r="A425" s="253"/>
      <c r="B425" s="290" t="s">
        <v>344</v>
      </c>
      <c r="C425" s="418" t="s">
        <v>435</v>
      </c>
      <c r="D425" s="418"/>
      <c r="E425" s="418"/>
      <c r="F425" s="418"/>
      <c r="G425" s="418"/>
      <c r="H425" s="418"/>
      <c r="I425" s="418"/>
      <c r="J425" s="418"/>
      <c r="K425" s="418"/>
      <c r="L425" s="418"/>
      <c r="M425" s="418"/>
      <c r="N425" s="418"/>
      <c r="O425" s="418"/>
      <c r="P425" s="418"/>
      <c r="Q425" s="418"/>
      <c r="R425" s="418"/>
      <c r="S425" s="418"/>
      <c r="T425" s="418"/>
      <c r="U425" s="418"/>
      <c r="V425" s="418"/>
      <c r="W425" s="418"/>
      <c r="X425" s="418"/>
      <c r="Y425" s="375"/>
      <c r="Z425" s="375"/>
      <c r="AA425" s="376"/>
    </row>
    <row r="426" spans="1:27" s="233" customFormat="1" ht="20.25" customHeight="1" thickBot="1">
      <c r="A426" s="251" t="s">
        <v>434</v>
      </c>
      <c r="B426" s="251"/>
      <c r="C426" s="258"/>
      <c r="D426" s="258"/>
      <c r="E426" s="258"/>
      <c r="F426" s="258"/>
      <c r="G426" s="258"/>
      <c r="H426" s="258"/>
      <c r="I426" s="258"/>
      <c r="J426" s="251"/>
      <c r="K426" s="251"/>
      <c r="L426" s="251"/>
      <c r="M426" s="251"/>
      <c r="N426" s="251"/>
      <c r="O426" s="251"/>
      <c r="P426" s="251"/>
      <c r="Q426" s="251"/>
      <c r="R426" s="251"/>
      <c r="S426" s="259"/>
      <c r="T426" s="259"/>
      <c r="U426" s="259"/>
      <c r="V426" s="259"/>
      <c r="W426" s="259"/>
      <c r="X426" s="259"/>
      <c r="Y426" s="259"/>
      <c r="Z426" s="259"/>
      <c r="AA426" s="259"/>
    </row>
    <row r="427" spans="1:27" s="233" customFormat="1" ht="57" customHeight="1">
      <c r="A427" s="253"/>
      <c r="B427" s="292" t="s">
        <v>328</v>
      </c>
      <c r="C427" s="420" t="s">
        <v>433</v>
      </c>
      <c r="D427" s="413"/>
      <c r="E427" s="413"/>
      <c r="F427" s="413"/>
      <c r="G427" s="413"/>
      <c r="H427" s="413"/>
      <c r="I427" s="413"/>
      <c r="J427" s="413"/>
      <c r="K427" s="413"/>
      <c r="L427" s="413"/>
      <c r="M427" s="413"/>
      <c r="N427" s="413"/>
      <c r="O427" s="413"/>
      <c r="P427" s="413"/>
      <c r="Q427" s="413"/>
      <c r="R427" s="413"/>
      <c r="S427" s="413"/>
      <c r="T427" s="413"/>
      <c r="U427" s="413"/>
      <c r="V427" s="413"/>
      <c r="W427" s="413"/>
      <c r="X427" s="413"/>
      <c r="Y427" s="380"/>
      <c r="Z427" s="380"/>
      <c r="AA427" s="381"/>
    </row>
    <row r="428" spans="1:27" s="233" customFormat="1" ht="36" customHeight="1">
      <c r="A428" s="253"/>
      <c r="B428" s="300" t="s">
        <v>364</v>
      </c>
      <c r="C428" s="390" t="s">
        <v>432</v>
      </c>
      <c r="D428" s="394"/>
      <c r="E428" s="394"/>
      <c r="F428" s="394"/>
      <c r="G428" s="394"/>
      <c r="H428" s="394"/>
      <c r="I428" s="394"/>
      <c r="J428" s="394"/>
      <c r="K428" s="394"/>
      <c r="L428" s="394"/>
      <c r="M428" s="394"/>
      <c r="N428" s="394"/>
      <c r="O428" s="394"/>
      <c r="P428" s="394"/>
      <c r="Q428" s="394"/>
      <c r="R428" s="394"/>
      <c r="S428" s="394"/>
      <c r="T428" s="394"/>
      <c r="U428" s="394"/>
      <c r="V428" s="394"/>
      <c r="W428" s="394"/>
      <c r="X428" s="394"/>
      <c r="Y428" s="378"/>
      <c r="Z428" s="378"/>
      <c r="AA428" s="379"/>
    </row>
    <row r="429" spans="1:27" s="233" customFormat="1" ht="36" customHeight="1">
      <c r="A429" s="253"/>
      <c r="B429" s="293" t="s">
        <v>362</v>
      </c>
      <c r="C429" s="419" t="s">
        <v>431</v>
      </c>
      <c r="D429" s="394"/>
      <c r="E429" s="394"/>
      <c r="F429" s="394"/>
      <c r="G429" s="394"/>
      <c r="H429" s="394"/>
      <c r="I429" s="394"/>
      <c r="J429" s="394"/>
      <c r="K429" s="394"/>
      <c r="L429" s="394"/>
      <c r="M429" s="394"/>
      <c r="N429" s="394"/>
      <c r="O429" s="394"/>
      <c r="P429" s="394"/>
      <c r="Q429" s="394"/>
      <c r="R429" s="394"/>
      <c r="S429" s="394"/>
      <c r="T429" s="394"/>
      <c r="U429" s="394"/>
      <c r="V429" s="394"/>
      <c r="W429" s="394"/>
      <c r="X429" s="394"/>
      <c r="Y429" s="378"/>
      <c r="Z429" s="378"/>
      <c r="AA429" s="379"/>
    </row>
    <row r="430" spans="1:27" s="233" customFormat="1" ht="40.5" customHeight="1">
      <c r="A430" s="253"/>
      <c r="B430" s="300" t="s">
        <v>360</v>
      </c>
      <c r="C430" s="390" t="s">
        <v>430</v>
      </c>
      <c r="D430" s="394"/>
      <c r="E430" s="394"/>
      <c r="F430" s="394"/>
      <c r="G430" s="394"/>
      <c r="H430" s="394"/>
      <c r="I430" s="394"/>
      <c r="J430" s="394"/>
      <c r="K430" s="394"/>
      <c r="L430" s="394"/>
      <c r="M430" s="394"/>
      <c r="N430" s="394"/>
      <c r="O430" s="394"/>
      <c r="P430" s="394"/>
      <c r="Q430" s="394"/>
      <c r="R430" s="394"/>
      <c r="S430" s="394"/>
      <c r="T430" s="394"/>
      <c r="U430" s="394"/>
      <c r="V430" s="394"/>
      <c r="W430" s="394"/>
      <c r="X430" s="394"/>
      <c r="Y430" s="378"/>
      <c r="Z430" s="378"/>
      <c r="AA430" s="379"/>
    </row>
    <row r="431" spans="1:27" s="233" customFormat="1" ht="40.5" customHeight="1">
      <c r="A431" s="253"/>
      <c r="B431" s="300" t="s">
        <v>358</v>
      </c>
      <c r="C431" s="390" t="s">
        <v>429</v>
      </c>
      <c r="D431" s="394"/>
      <c r="E431" s="394"/>
      <c r="F431" s="394"/>
      <c r="G431" s="394"/>
      <c r="H431" s="394"/>
      <c r="I431" s="394"/>
      <c r="J431" s="394"/>
      <c r="K431" s="394"/>
      <c r="L431" s="394"/>
      <c r="M431" s="394"/>
      <c r="N431" s="394"/>
      <c r="O431" s="394"/>
      <c r="P431" s="394"/>
      <c r="Q431" s="394"/>
      <c r="R431" s="394"/>
      <c r="S431" s="394"/>
      <c r="T431" s="394"/>
      <c r="U431" s="394"/>
      <c r="V431" s="394"/>
      <c r="W431" s="394"/>
      <c r="X431" s="394"/>
      <c r="Y431" s="378"/>
      <c r="Z431" s="378"/>
      <c r="AA431" s="379"/>
    </row>
    <row r="432" spans="1:27" s="233" customFormat="1" ht="40.5" customHeight="1" thickBot="1">
      <c r="A432" s="253"/>
      <c r="B432" s="297" t="s">
        <v>428</v>
      </c>
      <c r="C432" s="428" t="s">
        <v>427</v>
      </c>
      <c r="D432" s="412"/>
      <c r="E432" s="412"/>
      <c r="F432" s="412"/>
      <c r="G432" s="412"/>
      <c r="H432" s="412"/>
      <c r="I432" s="412"/>
      <c r="J432" s="412"/>
      <c r="K432" s="412"/>
      <c r="L432" s="412"/>
      <c r="M432" s="412"/>
      <c r="N432" s="412"/>
      <c r="O432" s="412"/>
      <c r="P432" s="412"/>
      <c r="Q432" s="412"/>
      <c r="R432" s="412"/>
      <c r="S432" s="412"/>
      <c r="T432" s="412"/>
      <c r="U432" s="412"/>
      <c r="V432" s="412"/>
      <c r="W432" s="412"/>
      <c r="X432" s="412"/>
      <c r="Y432" s="375"/>
      <c r="Z432" s="375"/>
      <c r="AA432" s="376"/>
    </row>
    <row r="433" spans="1:27" s="233" customFormat="1" ht="20.25" customHeight="1">
      <c r="A433" s="224" t="s">
        <v>426</v>
      </c>
      <c r="B433" s="224"/>
      <c r="C433" s="257"/>
      <c r="D433" s="257"/>
      <c r="E433" s="257"/>
      <c r="F433" s="257"/>
      <c r="G433" s="257"/>
      <c r="H433" s="257"/>
      <c r="I433" s="257"/>
      <c r="J433" s="224"/>
      <c r="K433" s="224"/>
      <c r="L433" s="224"/>
      <c r="M433" s="224"/>
      <c r="N433" s="224"/>
      <c r="O433" s="224"/>
      <c r="P433" s="224"/>
      <c r="Q433" s="224"/>
      <c r="R433" s="224"/>
      <c r="S433" s="223"/>
      <c r="T433" s="223"/>
      <c r="U433" s="223"/>
      <c r="V433" s="223"/>
      <c r="W433" s="223"/>
      <c r="X433" s="223"/>
      <c r="Y433" s="266"/>
      <c r="Z433" s="266"/>
      <c r="AA433" s="266"/>
    </row>
    <row r="434" spans="1:27" s="233" customFormat="1" ht="20.25" customHeight="1" thickBot="1">
      <c r="B434" s="224" t="s">
        <v>425</v>
      </c>
      <c r="C434" s="257"/>
      <c r="D434" s="257"/>
      <c r="E434" s="257"/>
      <c r="F434" s="257"/>
      <c r="G434" s="257"/>
      <c r="H434" s="257"/>
      <c r="I434" s="257"/>
      <c r="J434" s="224"/>
      <c r="K434" s="224"/>
      <c r="L434" s="224"/>
      <c r="M434" s="224"/>
      <c r="N434" s="224"/>
      <c r="O434" s="224"/>
      <c r="P434" s="224"/>
      <c r="Q434" s="224"/>
      <c r="R434" s="224"/>
      <c r="S434" s="223"/>
      <c r="T434" s="223"/>
      <c r="U434" s="223"/>
      <c r="V434" s="223"/>
      <c r="W434" s="223"/>
      <c r="X434" s="223"/>
      <c r="Y434" s="266"/>
      <c r="Z434" s="266"/>
      <c r="AA434" s="266"/>
    </row>
    <row r="435" spans="1:27" s="233" customFormat="1" ht="88.5" customHeight="1">
      <c r="A435" s="256"/>
      <c r="B435" s="299" t="s">
        <v>328</v>
      </c>
      <c r="C435" s="434" t="s">
        <v>424</v>
      </c>
      <c r="D435" s="413"/>
      <c r="E435" s="413"/>
      <c r="F435" s="413"/>
      <c r="G435" s="413"/>
      <c r="H435" s="413"/>
      <c r="I435" s="413"/>
      <c r="J435" s="413"/>
      <c r="K435" s="413"/>
      <c r="L435" s="413"/>
      <c r="M435" s="413"/>
      <c r="N435" s="413"/>
      <c r="O435" s="413"/>
      <c r="P435" s="413"/>
      <c r="Q435" s="413"/>
      <c r="R435" s="413"/>
      <c r="S435" s="413"/>
      <c r="T435" s="413"/>
      <c r="U435" s="413"/>
      <c r="V435" s="413"/>
      <c r="W435" s="413"/>
      <c r="X435" s="413"/>
      <c r="Y435" s="380"/>
      <c r="Z435" s="380"/>
      <c r="AA435" s="381"/>
    </row>
    <row r="436" spans="1:27" s="233" customFormat="1" ht="60.75" customHeight="1">
      <c r="A436" s="256"/>
      <c r="B436" s="300" t="s">
        <v>364</v>
      </c>
      <c r="C436" s="390" t="s">
        <v>423</v>
      </c>
      <c r="D436" s="390"/>
      <c r="E436" s="390"/>
      <c r="F436" s="390"/>
      <c r="G436" s="390"/>
      <c r="H436" s="390"/>
      <c r="I436" s="390"/>
      <c r="J436" s="390"/>
      <c r="K436" s="390"/>
      <c r="L436" s="390"/>
      <c r="M436" s="390"/>
      <c r="N436" s="390"/>
      <c r="O436" s="390"/>
      <c r="P436" s="390"/>
      <c r="Q436" s="390"/>
      <c r="R436" s="390"/>
      <c r="S436" s="390"/>
      <c r="T436" s="390"/>
      <c r="U436" s="390"/>
      <c r="V436" s="390"/>
      <c r="W436" s="390"/>
      <c r="X436" s="390"/>
      <c r="Y436" s="378"/>
      <c r="Z436" s="378"/>
      <c r="AA436" s="379"/>
    </row>
    <row r="437" spans="1:27" s="233" customFormat="1" ht="43.5" customHeight="1">
      <c r="A437" s="256"/>
      <c r="B437" s="300" t="s">
        <v>422</v>
      </c>
      <c r="C437" s="390" t="s">
        <v>421</v>
      </c>
      <c r="D437" s="390"/>
      <c r="E437" s="390"/>
      <c r="F437" s="390"/>
      <c r="G437" s="390"/>
      <c r="H437" s="390"/>
      <c r="I437" s="390"/>
      <c r="J437" s="390"/>
      <c r="K437" s="390"/>
      <c r="L437" s="390"/>
      <c r="M437" s="390"/>
      <c r="N437" s="390"/>
      <c r="O437" s="390"/>
      <c r="P437" s="390"/>
      <c r="Q437" s="390"/>
      <c r="R437" s="390"/>
      <c r="S437" s="390"/>
      <c r="T437" s="390"/>
      <c r="U437" s="390"/>
      <c r="V437" s="390"/>
      <c r="W437" s="390"/>
      <c r="X437" s="390"/>
      <c r="Y437" s="378"/>
      <c r="Z437" s="378"/>
      <c r="AA437" s="379"/>
    </row>
    <row r="438" spans="1:27" s="233" customFormat="1" ht="43.5" customHeight="1" thickBot="1">
      <c r="A438" s="256"/>
      <c r="B438" s="297" t="s">
        <v>420</v>
      </c>
      <c r="C438" s="428" t="s">
        <v>419</v>
      </c>
      <c r="D438" s="428"/>
      <c r="E438" s="428"/>
      <c r="F438" s="428"/>
      <c r="G438" s="428"/>
      <c r="H438" s="428"/>
      <c r="I438" s="428"/>
      <c r="J438" s="428"/>
      <c r="K438" s="428"/>
      <c r="L438" s="428"/>
      <c r="M438" s="428"/>
      <c r="N438" s="428"/>
      <c r="O438" s="428"/>
      <c r="P438" s="428"/>
      <c r="Q438" s="428"/>
      <c r="R438" s="428"/>
      <c r="S438" s="428"/>
      <c r="T438" s="428"/>
      <c r="U438" s="428"/>
      <c r="V438" s="428"/>
      <c r="W438" s="428"/>
      <c r="X438" s="428"/>
      <c r="Y438" s="375"/>
      <c r="Z438" s="375"/>
      <c r="AA438" s="376"/>
    </row>
    <row r="439" spans="1:27" s="233" customFormat="1" ht="20.25" customHeight="1" thickBot="1">
      <c r="B439" s="224" t="s">
        <v>418</v>
      </c>
      <c r="C439" s="257"/>
      <c r="D439" s="257"/>
      <c r="E439" s="257"/>
      <c r="F439" s="257"/>
      <c r="G439" s="257"/>
      <c r="H439" s="257"/>
      <c r="I439" s="257"/>
      <c r="J439" s="224"/>
      <c r="K439" s="224"/>
      <c r="L439" s="224"/>
      <c r="M439" s="224"/>
      <c r="N439" s="224"/>
      <c r="O439" s="224"/>
      <c r="P439" s="224"/>
      <c r="Q439" s="224"/>
      <c r="R439" s="224"/>
      <c r="S439" s="223"/>
      <c r="T439" s="223"/>
      <c r="U439" s="223"/>
      <c r="V439" s="223"/>
      <c r="W439" s="223"/>
      <c r="X439" s="223"/>
      <c r="Y439" s="266"/>
      <c r="Z439" s="266"/>
      <c r="AA439" s="266"/>
    </row>
    <row r="440" spans="1:27" s="233" customFormat="1" ht="42.75" customHeight="1" thickBot="1">
      <c r="A440" s="256"/>
      <c r="B440" s="298" t="s">
        <v>328</v>
      </c>
      <c r="C440" s="470" t="s">
        <v>417</v>
      </c>
      <c r="D440" s="471"/>
      <c r="E440" s="471"/>
      <c r="F440" s="471"/>
      <c r="G440" s="471"/>
      <c r="H440" s="471"/>
      <c r="I440" s="471"/>
      <c r="J440" s="471"/>
      <c r="K440" s="471"/>
      <c r="L440" s="471"/>
      <c r="M440" s="471"/>
      <c r="N440" s="471"/>
      <c r="O440" s="471"/>
      <c r="P440" s="471"/>
      <c r="Q440" s="471"/>
      <c r="R440" s="471"/>
      <c r="S440" s="471"/>
      <c r="T440" s="471"/>
      <c r="U440" s="471"/>
      <c r="V440" s="471"/>
      <c r="W440" s="471"/>
      <c r="X440" s="472"/>
      <c r="Y440" s="373"/>
      <c r="Z440" s="373"/>
      <c r="AA440" s="374"/>
    </row>
    <row r="441" spans="1:27" s="233" customFormat="1" ht="20.25" customHeight="1">
      <c r="A441" s="224" t="s">
        <v>416</v>
      </c>
      <c r="B441" s="224"/>
      <c r="C441" s="257"/>
      <c r="D441" s="257"/>
      <c r="E441" s="257"/>
      <c r="F441" s="257"/>
      <c r="G441" s="257"/>
      <c r="H441" s="257"/>
      <c r="I441" s="257"/>
      <c r="J441" s="224"/>
      <c r="K441" s="224"/>
      <c r="L441" s="224"/>
      <c r="M441" s="224"/>
      <c r="N441" s="224"/>
      <c r="O441" s="224"/>
      <c r="P441" s="224"/>
      <c r="Q441" s="224"/>
      <c r="R441" s="224"/>
      <c r="S441" s="223"/>
      <c r="T441" s="223"/>
      <c r="U441" s="223"/>
      <c r="V441" s="223"/>
      <c r="W441" s="223"/>
      <c r="X441" s="223"/>
      <c r="Y441" s="266"/>
      <c r="Z441" s="266"/>
      <c r="AA441" s="266"/>
    </row>
    <row r="442" spans="1:27" s="233" customFormat="1" ht="20.25" customHeight="1" thickBot="1">
      <c r="B442" s="224" t="s">
        <v>415</v>
      </c>
      <c r="C442" s="257"/>
      <c r="D442" s="257"/>
      <c r="E442" s="257"/>
      <c r="F442" s="257"/>
      <c r="G442" s="257"/>
      <c r="H442" s="257"/>
      <c r="I442" s="257"/>
      <c r="J442" s="224"/>
      <c r="K442" s="224"/>
      <c r="L442" s="224"/>
      <c r="M442" s="224"/>
      <c r="N442" s="224"/>
      <c r="O442" s="224"/>
      <c r="P442" s="224"/>
      <c r="Q442" s="224"/>
      <c r="R442" s="224"/>
      <c r="S442" s="223"/>
      <c r="T442" s="223"/>
      <c r="U442" s="223"/>
      <c r="V442" s="223"/>
      <c r="W442" s="223"/>
      <c r="X442" s="223"/>
      <c r="Y442" s="266"/>
      <c r="Z442" s="266"/>
      <c r="AA442" s="266"/>
    </row>
    <row r="443" spans="1:27" s="233" customFormat="1" ht="87.75" customHeight="1">
      <c r="A443" s="256"/>
      <c r="B443" s="299" t="s">
        <v>328</v>
      </c>
      <c r="C443" s="434" t="s">
        <v>414</v>
      </c>
      <c r="D443" s="413"/>
      <c r="E443" s="413"/>
      <c r="F443" s="413"/>
      <c r="G443" s="413"/>
      <c r="H443" s="413"/>
      <c r="I443" s="413"/>
      <c r="J443" s="413"/>
      <c r="K443" s="413"/>
      <c r="L443" s="413"/>
      <c r="M443" s="413"/>
      <c r="N443" s="413"/>
      <c r="O443" s="413"/>
      <c r="P443" s="413"/>
      <c r="Q443" s="413"/>
      <c r="R443" s="413"/>
      <c r="S443" s="413"/>
      <c r="T443" s="413"/>
      <c r="U443" s="413"/>
      <c r="V443" s="413"/>
      <c r="W443" s="413"/>
      <c r="X443" s="413"/>
      <c r="Y443" s="380"/>
      <c r="Z443" s="380"/>
      <c r="AA443" s="381"/>
    </row>
    <row r="444" spans="1:27" s="233" customFormat="1" ht="87.75" customHeight="1">
      <c r="A444" s="256"/>
      <c r="B444" s="300" t="s">
        <v>364</v>
      </c>
      <c r="C444" s="390" t="s">
        <v>413</v>
      </c>
      <c r="D444" s="394"/>
      <c r="E444" s="394"/>
      <c r="F444" s="394"/>
      <c r="G444" s="394"/>
      <c r="H444" s="394"/>
      <c r="I444" s="394"/>
      <c r="J444" s="394"/>
      <c r="K444" s="394"/>
      <c r="L444" s="394"/>
      <c r="M444" s="394"/>
      <c r="N444" s="394"/>
      <c r="O444" s="394"/>
      <c r="P444" s="394"/>
      <c r="Q444" s="394"/>
      <c r="R444" s="394"/>
      <c r="S444" s="394"/>
      <c r="T444" s="394"/>
      <c r="U444" s="394"/>
      <c r="V444" s="394"/>
      <c r="W444" s="394"/>
      <c r="X444" s="394"/>
      <c r="Y444" s="378"/>
      <c r="Z444" s="378"/>
      <c r="AA444" s="379"/>
    </row>
    <row r="445" spans="1:27" s="233" customFormat="1" ht="40.5" customHeight="1" thickBot="1">
      <c r="A445" s="256"/>
      <c r="B445" s="297" t="s">
        <v>362</v>
      </c>
      <c r="C445" s="428" t="s">
        <v>412</v>
      </c>
      <c r="D445" s="412"/>
      <c r="E445" s="412"/>
      <c r="F445" s="412"/>
      <c r="G445" s="412"/>
      <c r="H445" s="412"/>
      <c r="I445" s="412"/>
      <c r="J445" s="412"/>
      <c r="K445" s="412"/>
      <c r="L445" s="412"/>
      <c r="M445" s="412"/>
      <c r="N445" s="412"/>
      <c r="O445" s="412"/>
      <c r="P445" s="412"/>
      <c r="Q445" s="412"/>
      <c r="R445" s="412"/>
      <c r="S445" s="412"/>
      <c r="T445" s="412"/>
      <c r="U445" s="412"/>
      <c r="V445" s="412"/>
      <c r="W445" s="412"/>
      <c r="X445" s="412"/>
      <c r="Y445" s="375"/>
      <c r="Z445" s="375"/>
      <c r="AA445" s="376"/>
    </row>
    <row r="446" spans="1:27" s="233" customFormat="1" ht="20.25" customHeight="1" thickBot="1">
      <c r="B446" s="224" t="s">
        <v>411</v>
      </c>
      <c r="C446" s="257"/>
      <c r="D446" s="257"/>
      <c r="E446" s="257"/>
      <c r="F446" s="257"/>
      <c r="G446" s="257"/>
      <c r="H446" s="257"/>
      <c r="I446" s="257"/>
      <c r="J446" s="224"/>
      <c r="K446" s="224"/>
      <c r="L446" s="224"/>
      <c r="M446" s="224"/>
      <c r="N446" s="224"/>
      <c r="O446" s="224"/>
      <c r="P446" s="224"/>
      <c r="Q446" s="224"/>
      <c r="R446" s="224"/>
      <c r="S446" s="223"/>
      <c r="T446" s="223"/>
      <c r="U446" s="223"/>
      <c r="V446" s="223"/>
      <c r="W446" s="223"/>
      <c r="X446" s="223"/>
      <c r="Y446" s="266"/>
      <c r="Z446" s="266"/>
      <c r="AA446" s="266"/>
    </row>
    <row r="447" spans="1:27" s="233" customFormat="1" ht="115.5" customHeight="1" thickBot="1">
      <c r="A447" s="256"/>
      <c r="B447" s="298" t="s">
        <v>328</v>
      </c>
      <c r="C447" s="470" t="s">
        <v>410</v>
      </c>
      <c r="D447" s="471"/>
      <c r="E447" s="471"/>
      <c r="F447" s="471"/>
      <c r="G447" s="471"/>
      <c r="H447" s="471"/>
      <c r="I447" s="471"/>
      <c r="J447" s="471"/>
      <c r="K447" s="471"/>
      <c r="L447" s="471"/>
      <c r="M447" s="471"/>
      <c r="N447" s="471"/>
      <c r="O447" s="471"/>
      <c r="P447" s="471"/>
      <c r="Q447" s="471"/>
      <c r="R447" s="471"/>
      <c r="S447" s="471"/>
      <c r="T447" s="471"/>
      <c r="U447" s="471"/>
      <c r="V447" s="471"/>
      <c r="W447" s="471"/>
      <c r="X447" s="472"/>
      <c r="Y447" s="373"/>
      <c r="Z447" s="373"/>
      <c r="AA447" s="374"/>
    </row>
    <row r="448" spans="1:27" s="233" customFormat="1" ht="20.25" customHeight="1" thickBot="1">
      <c r="B448" s="224" t="s">
        <v>409</v>
      </c>
      <c r="C448" s="257"/>
      <c r="D448" s="257"/>
      <c r="E448" s="257"/>
      <c r="F448" s="257"/>
      <c r="G448" s="257"/>
      <c r="H448" s="257"/>
      <c r="I448" s="257"/>
      <c r="J448" s="224"/>
      <c r="K448" s="224"/>
      <c r="L448" s="224"/>
      <c r="M448" s="224"/>
      <c r="N448" s="224"/>
      <c r="O448" s="224"/>
      <c r="P448" s="224"/>
      <c r="Q448" s="224"/>
      <c r="R448" s="224"/>
      <c r="S448" s="223"/>
      <c r="T448" s="223"/>
      <c r="U448" s="223"/>
      <c r="V448" s="223"/>
      <c r="W448" s="223"/>
      <c r="X448" s="223"/>
      <c r="Y448" s="266"/>
      <c r="Z448" s="266"/>
      <c r="AA448" s="266"/>
    </row>
    <row r="449" spans="1:27" s="233" customFormat="1" ht="117" customHeight="1" thickBot="1">
      <c r="A449" s="256"/>
      <c r="B449" s="298" t="s">
        <v>328</v>
      </c>
      <c r="C449" s="470" t="s">
        <v>408</v>
      </c>
      <c r="D449" s="471"/>
      <c r="E449" s="471"/>
      <c r="F449" s="471"/>
      <c r="G449" s="471"/>
      <c r="H449" s="471"/>
      <c r="I449" s="471"/>
      <c r="J449" s="471"/>
      <c r="K449" s="471"/>
      <c r="L449" s="471"/>
      <c r="M449" s="471"/>
      <c r="N449" s="471"/>
      <c r="O449" s="471"/>
      <c r="P449" s="471"/>
      <c r="Q449" s="471"/>
      <c r="R449" s="471"/>
      <c r="S449" s="471"/>
      <c r="T449" s="471"/>
      <c r="U449" s="471"/>
      <c r="V449" s="471"/>
      <c r="W449" s="471"/>
      <c r="X449" s="472"/>
      <c r="Y449" s="373"/>
      <c r="Z449" s="373"/>
      <c r="AA449" s="374"/>
    </row>
    <row r="450" spans="1:27" s="233" customFormat="1" ht="20.25" customHeight="1" thickBot="1">
      <c r="A450" s="251" t="s">
        <v>407</v>
      </c>
      <c r="B450" s="251"/>
      <c r="C450" s="258"/>
      <c r="D450" s="258"/>
      <c r="E450" s="258"/>
      <c r="F450" s="258"/>
      <c r="G450" s="258"/>
      <c r="H450" s="258"/>
      <c r="I450" s="258"/>
      <c r="J450" s="251"/>
      <c r="K450" s="251"/>
      <c r="L450" s="251"/>
      <c r="M450" s="251"/>
      <c r="N450" s="251"/>
      <c r="O450" s="251"/>
      <c r="P450" s="251"/>
      <c r="Q450" s="251"/>
      <c r="R450" s="251"/>
      <c r="S450" s="259"/>
      <c r="T450" s="259"/>
      <c r="U450" s="259"/>
      <c r="V450" s="259"/>
      <c r="W450" s="259"/>
      <c r="X450" s="259"/>
      <c r="Y450" s="259"/>
      <c r="Z450" s="259"/>
      <c r="AA450" s="259"/>
    </row>
    <row r="451" spans="1:27" s="233" customFormat="1" ht="64.5" customHeight="1">
      <c r="A451" s="253"/>
      <c r="B451" s="292" t="s">
        <v>328</v>
      </c>
      <c r="C451" s="420" t="s">
        <v>406</v>
      </c>
      <c r="D451" s="413"/>
      <c r="E451" s="413"/>
      <c r="F451" s="413"/>
      <c r="G451" s="413"/>
      <c r="H451" s="413"/>
      <c r="I451" s="413"/>
      <c r="J451" s="413"/>
      <c r="K451" s="413"/>
      <c r="L451" s="413"/>
      <c r="M451" s="413"/>
      <c r="N451" s="413"/>
      <c r="O451" s="413"/>
      <c r="P451" s="413"/>
      <c r="Q451" s="413"/>
      <c r="R451" s="413"/>
      <c r="S451" s="413"/>
      <c r="T451" s="413"/>
      <c r="U451" s="413"/>
      <c r="V451" s="413"/>
      <c r="W451" s="413"/>
      <c r="X451" s="413"/>
      <c r="Y451" s="380"/>
      <c r="Z451" s="380"/>
      <c r="AA451" s="381"/>
    </row>
    <row r="452" spans="1:27" s="233" customFormat="1" ht="51" customHeight="1">
      <c r="A452" s="253"/>
      <c r="B452" s="300" t="s">
        <v>364</v>
      </c>
      <c r="C452" s="390" t="s">
        <v>405</v>
      </c>
      <c r="D452" s="394"/>
      <c r="E452" s="394"/>
      <c r="F452" s="394"/>
      <c r="G452" s="394"/>
      <c r="H452" s="394"/>
      <c r="I452" s="394"/>
      <c r="J452" s="394"/>
      <c r="K452" s="394"/>
      <c r="L452" s="394"/>
      <c r="M452" s="394"/>
      <c r="N452" s="394"/>
      <c r="O452" s="394"/>
      <c r="P452" s="394"/>
      <c r="Q452" s="394"/>
      <c r="R452" s="394"/>
      <c r="S452" s="394"/>
      <c r="T452" s="394"/>
      <c r="U452" s="394"/>
      <c r="V452" s="394"/>
      <c r="W452" s="394"/>
      <c r="X452" s="394"/>
      <c r="Y452" s="378"/>
      <c r="Z452" s="378"/>
      <c r="AA452" s="379"/>
    </row>
    <row r="453" spans="1:27" s="233" customFormat="1" ht="36" customHeight="1">
      <c r="A453" s="253"/>
      <c r="B453" s="293" t="s">
        <v>362</v>
      </c>
      <c r="C453" s="419" t="s">
        <v>404</v>
      </c>
      <c r="D453" s="394"/>
      <c r="E453" s="394"/>
      <c r="F453" s="394"/>
      <c r="G453" s="394"/>
      <c r="H453" s="394"/>
      <c r="I453" s="394"/>
      <c r="J453" s="394"/>
      <c r="K453" s="394"/>
      <c r="L453" s="394"/>
      <c r="M453" s="394"/>
      <c r="N453" s="394"/>
      <c r="O453" s="394"/>
      <c r="P453" s="394"/>
      <c r="Q453" s="394"/>
      <c r="R453" s="394"/>
      <c r="S453" s="394"/>
      <c r="T453" s="394"/>
      <c r="U453" s="394"/>
      <c r="V453" s="394"/>
      <c r="W453" s="394"/>
      <c r="X453" s="394"/>
      <c r="Y453" s="378"/>
      <c r="Z453" s="378"/>
      <c r="AA453" s="379"/>
    </row>
    <row r="454" spans="1:27" s="233" customFormat="1" ht="36" customHeight="1" thickBot="1">
      <c r="A454" s="253"/>
      <c r="B454" s="297" t="s">
        <v>360</v>
      </c>
      <c r="C454" s="428" t="s">
        <v>403</v>
      </c>
      <c r="D454" s="412"/>
      <c r="E454" s="412"/>
      <c r="F454" s="412"/>
      <c r="G454" s="412"/>
      <c r="H454" s="412"/>
      <c r="I454" s="412"/>
      <c r="J454" s="412"/>
      <c r="K454" s="412"/>
      <c r="L454" s="412"/>
      <c r="M454" s="412"/>
      <c r="N454" s="412"/>
      <c r="O454" s="412"/>
      <c r="P454" s="412"/>
      <c r="Q454" s="412"/>
      <c r="R454" s="412"/>
      <c r="S454" s="412"/>
      <c r="T454" s="412"/>
      <c r="U454" s="412"/>
      <c r="V454" s="412"/>
      <c r="W454" s="412"/>
      <c r="X454" s="412"/>
      <c r="Y454" s="375"/>
      <c r="Z454" s="375"/>
      <c r="AA454" s="376"/>
    </row>
    <row r="455" spans="1:27" s="233" customFormat="1" ht="20.25" customHeight="1" thickBot="1">
      <c r="A455" s="256" t="s">
        <v>402</v>
      </c>
      <c r="B455" s="232"/>
      <c r="C455" s="288"/>
      <c r="D455" s="288"/>
      <c r="E455" s="288"/>
      <c r="F455" s="288"/>
      <c r="G455" s="288"/>
      <c r="H455" s="288"/>
      <c r="I455" s="288"/>
      <c r="J455" s="288"/>
      <c r="K455" s="288"/>
      <c r="L455" s="288"/>
      <c r="M455" s="288"/>
      <c r="N455" s="288"/>
      <c r="O455" s="288"/>
      <c r="P455" s="288"/>
      <c r="Q455" s="288"/>
      <c r="R455" s="288"/>
      <c r="S455" s="288"/>
      <c r="T455" s="288"/>
      <c r="U455" s="288"/>
      <c r="V455" s="288"/>
      <c r="W455" s="288"/>
      <c r="X455" s="288"/>
      <c r="Y455" s="245"/>
      <c r="Z455" s="245"/>
      <c r="AA455" s="245"/>
    </row>
    <row r="456" spans="1:27" s="233" customFormat="1" ht="53.25" customHeight="1">
      <c r="A456" s="256"/>
      <c r="B456" s="299" t="s">
        <v>401</v>
      </c>
      <c r="C456" s="434" t="s">
        <v>400</v>
      </c>
      <c r="D456" s="434"/>
      <c r="E456" s="434"/>
      <c r="F456" s="434"/>
      <c r="G456" s="434"/>
      <c r="H456" s="434"/>
      <c r="I456" s="434"/>
      <c r="J456" s="434"/>
      <c r="K456" s="434"/>
      <c r="L456" s="434"/>
      <c r="M456" s="434"/>
      <c r="N456" s="434"/>
      <c r="O456" s="434"/>
      <c r="P456" s="434"/>
      <c r="Q456" s="434"/>
      <c r="R456" s="434"/>
      <c r="S456" s="434"/>
      <c r="T456" s="434"/>
      <c r="U456" s="434"/>
      <c r="V456" s="434"/>
      <c r="W456" s="434"/>
      <c r="X456" s="434"/>
      <c r="Y456" s="380"/>
      <c r="Z456" s="380"/>
      <c r="AA456" s="381"/>
    </row>
    <row r="457" spans="1:27" s="233" customFormat="1" ht="53.25" customHeight="1" thickBot="1">
      <c r="A457" s="256"/>
      <c r="B457" s="297" t="s">
        <v>344</v>
      </c>
      <c r="C457" s="428" t="s">
        <v>399</v>
      </c>
      <c r="D457" s="428"/>
      <c r="E457" s="428"/>
      <c r="F457" s="428"/>
      <c r="G457" s="428"/>
      <c r="H457" s="428"/>
      <c r="I457" s="428"/>
      <c r="J457" s="428"/>
      <c r="K457" s="428"/>
      <c r="L457" s="428"/>
      <c r="M457" s="428"/>
      <c r="N457" s="428"/>
      <c r="O457" s="428"/>
      <c r="P457" s="428"/>
      <c r="Q457" s="428"/>
      <c r="R457" s="428"/>
      <c r="S457" s="428"/>
      <c r="T457" s="428"/>
      <c r="U457" s="428"/>
      <c r="V457" s="428"/>
      <c r="W457" s="428"/>
      <c r="X457" s="428"/>
      <c r="Y457" s="375"/>
      <c r="Z457" s="375"/>
      <c r="AA457" s="376"/>
    </row>
    <row r="458" spans="1:27" s="233" customFormat="1" ht="20.25" customHeight="1" thickBot="1">
      <c r="A458" s="251" t="s">
        <v>398</v>
      </c>
      <c r="B458" s="251"/>
      <c r="C458" s="258"/>
      <c r="D458" s="258"/>
      <c r="E458" s="258"/>
      <c r="F458" s="258"/>
      <c r="G458" s="258"/>
      <c r="H458" s="258"/>
      <c r="I458" s="258"/>
      <c r="J458" s="251"/>
      <c r="K458" s="251"/>
      <c r="L458" s="251"/>
      <c r="M458" s="251"/>
      <c r="N458" s="251"/>
      <c r="O458" s="251"/>
      <c r="P458" s="251"/>
      <c r="Q458" s="251"/>
      <c r="R458" s="251"/>
      <c r="S458" s="259"/>
      <c r="T458" s="259"/>
      <c r="U458" s="259"/>
      <c r="V458" s="259"/>
      <c r="W458" s="259"/>
      <c r="X458" s="259"/>
      <c r="Y458" s="259"/>
      <c r="Z458" s="259"/>
      <c r="AA458" s="259"/>
    </row>
    <row r="459" spans="1:27" s="233" customFormat="1" ht="37.5" customHeight="1">
      <c r="A459" s="253"/>
      <c r="B459" s="292" t="s">
        <v>328</v>
      </c>
      <c r="C459" s="420" t="s">
        <v>397</v>
      </c>
      <c r="D459" s="413"/>
      <c r="E459" s="413"/>
      <c r="F459" s="413"/>
      <c r="G459" s="413"/>
      <c r="H459" s="413"/>
      <c r="I459" s="413"/>
      <c r="J459" s="413"/>
      <c r="K459" s="413"/>
      <c r="L459" s="413"/>
      <c r="M459" s="413"/>
      <c r="N459" s="413"/>
      <c r="O459" s="413"/>
      <c r="P459" s="413"/>
      <c r="Q459" s="413"/>
      <c r="R459" s="413"/>
      <c r="S459" s="413"/>
      <c r="T459" s="413"/>
      <c r="U459" s="413"/>
      <c r="V459" s="413"/>
      <c r="W459" s="413"/>
      <c r="X459" s="413"/>
      <c r="Y459" s="380"/>
      <c r="Z459" s="380"/>
      <c r="AA459" s="381"/>
    </row>
    <row r="460" spans="1:27" s="233" customFormat="1" ht="37.5" customHeight="1">
      <c r="A460" s="253"/>
      <c r="B460" s="300" t="s">
        <v>364</v>
      </c>
      <c r="C460" s="390" t="s">
        <v>396</v>
      </c>
      <c r="D460" s="394"/>
      <c r="E460" s="394"/>
      <c r="F460" s="394"/>
      <c r="G460" s="394"/>
      <c r="H460" s="394"/>
      <c r="I460" s="394"/>
      <c r="J460" s="394"/>
      <c r="K460" s="394"/>
      <c r="L460" s="394"/>
      <c r="M460" s="394"/>
      <c r="N460" s="394"/>
      <c r="O460" s="394"/>
      <c r="P460" s="394"/>
      <c r="Q460" s="394"/>
      <c r="R460" s="394"/>
      <c r="S460" s="394"/>
      <c r="T460" s="394"/>
      <c r="U460" s="394"/>
      <c r="V460" s="394"/>
      <c r="W460" s="394"/>
      <c r="X460" s="394"/>
      <c r="Y460" s="378"/>
      <c r="Z460" s="378"/>
      <c r="AA460" s="379"/>
    </row>
    <row r="461" spans="1:27" s="233" customFormat="1" ht="37.5" customHeight="1" thickBot="1">
      <c r="A461" s="253"/>
      <c r="B461" s="290" t="s">
        <v>362</v>
      </c>
      <c r="C461" s="418" t="s">
        <v>395</v>
      </c>
      <c r="D461" s="412"/>
      <c r="E461" s="412"/>
      <c r="F461" s="412"/>
      <c r="G461" s="412"/>
      <c r="H461" s="412"/>
      <c r="I461" s="412"/>
      <c r="J461" s="412"/>
      <c r="K461" s="412"/>
      <c r="L461" s="412"/>
      <c r="M461" s="412"/>
      <c r="N461" s="412"/>
      <c r="O461" s="412"/>
      <c r="P461" s="412"/>
      <c r="Q461" s="412"/>
      <c r="R461" s="412"/>
      <c r="S461" s="412"/>
      <c r="T461" s="412"/>
      <c r="U461" s="412"/>
      <c r="V461" s="412"/>
      <c r="W461" s="412"/>
      <c r="X461" s="412"/>
      <c r="Y461" s="375"/>
      <c r="Z461" s="375"/>
      <c r="AA461" s="376"/>
    </row>
    <row r="462" spans="1:27" s="233" customFormat="1" ht="20.25" customHeight="1">
      <c r="A462" s="251" t="s">
        <v>394</v>
      </c>
      <c r="B462" s="251"/>
      <c r="C462" s="258"/>
      <c r="D462" s="258"/>
      <c r="E462" s="258"/>
      <c r="F462" s="258"/>
      <c r="G462" s="258"/>
      <c r="H462" s="258"/>
      <c r="I462" s="258"/>
      <c r="J462" s="251"/>
      <c r="K462" s="251"/>
      <c r="L462" s="251"/>
      <c r="M462" s="251"/>
      <c r="N462" s="251"/>
      <c r="O462" s="251"/>
      <c r="P462" s="251"/>
      <c r="Q462" s="251"/>
      <c r="R462" s="251"/>
      <c r="S462" s="259"/>
      <c r="T462" s="259"/>
      <c r="U462" s="259"/>
      <c r="V462" s="259"/>
      <c r="W462" s="259"/>
      <c r="X462" s="259"/>
      <c r="Y462" s="259"/>
      <c r="Z462" s="259"/>
      <c r="AA462" s="259"/>
    </row>
    <row r="463" spans="1:27" s="309" customFormat="1" ht="20.25" customHeight="1" thickBot="1">
      <c r="A463" s="251"/>
      <c r="B463" s="251" t="s">
        <v>900</v>
      </c>
      <c r="C463" s="258"/>
      <c r="D463" s="258"/>
      <c r="E463" s="258"/>
      <c r="F463" s="258"/>
      <c r="G463" s="258"/>
      <c r="H463" s="258"/>
      <c r="I463" s="258"/>
      <c r="J463" s="251"/>
      <c r="K463" s="251"/>
      <c r="L463" s="251"/>
      <c r="M463" s="251"/>
      <c r="N463" s="251"/>
      <c r="O463" s="251"/>
      <c r="P463" s="251"/>
      <c r="Q463" s="251"/>
      <c r="R463" s="251"/>
      <c r="S463" s="259"/>
      <c r="T463" s="259"/>
      <c r="U463" s="259"/>
      <c r="V463" s="259"/>
      <c r="W463" s="259"/>
      <c r="X463" s="259"/>
      <c r="Y463" s="259"/>
      <c r="Z463" s="259"/>
      <c r="AA463" s="259"/>
    </row>
    <row r="464" spans="1:27" s="309" customFormat="1" ht="42.75" customHeight="1" thickBot="1">
      <c r="A464" s="251"/>
      <c r="B464" s="291" t="s">
        <v>328</v>
      </c>
      <c r="C464" s="437" t="s">
        <v>901</v>
      </c>
      <c r="D464" s="438"/>
      <c r="E464" s="438"/>
      <c r="F464" s="438"/>
      <c r="G464" s="438"/>
      <c r="H464" s="438"/>
      <c r="I464" s="438"/>
      <c r="J464" s="438"/>
      <c r="K464" s="438"/>
      <c r="L464" s="438"/>
      <c r="M464" s="438"/>
      <c r="N464" s="438"/>
      <c r="O464" s="438"/>
      <c r="P464" s="438"/>
      <c r="Q464" s="438"/>
      <c r="R464" s="438"/>
      <c r="S464" s="438"/>
      <c r="T464" s="438"/>
      <c r="U464" s="438"/>
      <c r="V464" s="438"/>
      <c r="W464" s="438"/>
      <c r="X464" s="439"/>
      <c r="Y464" s="373"/>
      <c r="Z464" s="373"/>
      <c r="AA464" s="374"/>
    </row>
    <row r="465" spans="1:52" s="309" customFormat="1" ht="20.25" customHeight="1" thickBot="1">
      <c r="A465" s="251"/>
      <c r="B465" s="251" t="s">
        <v>902</v>
      </c>
      <c r="C465" s="258"/>
      <c r="D465" s="258"/>
      <c r="E465" s="258"/>
      <c r="F465" s="258"/>
      <c r="G465" s="258"/>
      <c r="H465" s="258"/>
      <c r="I465" s="258"/>
      <c r="J465" s="251"/>
      <c r="K465" s="251"/>
      <c r="L465" s="251"/>
      <c r="M465" s="251"/>
      <c r="N465" s="251"/>
      <c r="O465" s="251"/>
      <c r="P465" s="251"/>
      <c r="Q465" s="251"/>
      <c r="R465" s="251"/>
      <c r="S465" s="259"/>
      <c r="T465" s="259"/>
      <c r="U465" s="259"/>
      <c r="V465" s="259"/>
      <c r="W465" s="259"/>
      <c r="X465" s="259"/>
      <c r="Y465" s="259"/>
      <c r="Z465" s="259"/>
      <c r="AA465" s="259"/>
    </row>
    <row r="466" spans="1:52" s="233" customFormat="1" ht="84" customHeight="1">
      <c r="A466" s="251"/>
      <c r="B466" s="292" t="s">
        <v>907</v>
      </c>
      <c r="C466" s="393" t="s">
        <v>903</v>
      </c>
      <c r="D466" s="393"/>
      <c r="E466" s="393"/>
      <c r="F466" s="393"/>
      <c r="G466" s="393"/>
      <c r="H466" s="393"/>
      <c r="I466" s="393"/>
      <c r="J466" s="393"/>
      <c r="K466" s="393"/>
      <c r="L466" s="393"/>
      <c r="M466" s="393"/>
      <c r="N466" s="393"/>
      <c r="O466" s="393"/>
      <c r="P466" s="393"/>
      <c r="Q466" s="393"/>
      <c r="R466" s="393"/>
      <c r="S466" s="393"/>
      <c r="T466" s="393"/>
      <c r="U466" s="393"/>
      <c r="V466" s="393"/>
      <c r="W466" s="393"/>
      <c r="X466" s="393"/>
      <c r="Y466" s="380"/>
      <c r="Z466" s="380"/>
      <c r="AA466" s="381"/>
    </row>
    <row r="467" spans="1:52" s="309" customFormat="1" ht="51.75" customHeight="1" thickBot="1">
      <c r="A467" s="251"/>
      <c r="B467" s="290" t="s">
        <v>908</v>
      </c>
      <c r="C467" s="377" t="s">
        <v>904</v>
      </c>
      <c r="D467" s="377"/>
      <c r="E467" s="377"/>
      <c r="F467" s="377"/>
      <c r="G467" s="377"/>
      <c r="H467" s="377"/>
      <c r="I467" s="377"/>
      <c r="J467" s="377"/>
      <c r="K467" s="377"/>
      <c r="L467" s="377"/>
      <c r="M467" s="377"/>
      <c r="N467" s="377"/>
      <c r="O467" s="377"/>
      <c r="P467" s="377"/>
      <c r="Q467" s="377"/>
      <c r="R467" s="377"/>
      <c r="S467" s="377"/>
      <c r="T467" s="377"/>
      <c r="U467" s="377"/>
      <c r="V467" s="377"/>
      <c r="W467" s="377"/>
      <c r="X467" s="377"/>
      <c r="Y467" s="375"/>
      <c r="Z467" s="375"/>
      <c r="AA467" s="376"/>
    </row>
    <row r="468" spans="1:52" s="309" customFormat="1" ht="21" customHeight="1" thickBot="1">
      <c r="A468" s="251"/>
      <c r="B468" s="251" t="s">
        <v>905</v>
      </c>
      <c r="C468" s="258"/>
      <c r="D468" s="258"/>
      <c r="E468" s="258"/>
      <c r="F468" s="258"/>
      <c r="G468" s="258"/>
      <c r="H468" s="258"/>
      <c r="I468" s="258"/>
      <c r="J468" s="251"/>
      <c r="K468" s="251"/>
      <c r="L468" s="251"/>
      <c r="M468" s="251"/>
      <c r="N468" s="251"/>
      <c r="O468" s="251"/>
      <c r="P468" s="251"/>
      <c r="Q468" s="251"/>
      <c r="R468" s="251"/>
      <c r="S468" s="259"/>
      <c r="T468" s="259"/>
      <c r="U468" s="259"/>
      <c r="V468" s="259"/>
      <c r="W468" s="259"/>
      <c r="X468" s="259"/>
      <c r="Y468" s="259"/>
      <c r="Z468" s="259"/>
      <c r="AA468" s="259"/>
    </row>
    <row r="469" spans="1:52" s="233" customFormat="1" ht="38.25" customHeight="1" thickBot="1">
      <c r="A469" s="251"/>
      <c r="B469" s="291" t="s">
        <v>328</v>
      </c>
      <c r="C469" s="474" t="s">
        <v>906</v>
      </c>
      <c r="D469" s="475"/>
      <c r="E469" s="475"/>
      <c r="F469" s="475"/>
      <c r="G469" s="475"/>
      <c r="H469" s="475"/>
      <c r="I469" s="475"/>
      <c r="J469" s="475"/>
      <c r="K469" s="475"/>
      <c r="L469" s="475"/>
      <c r="M469" s="475"/>
      <c r="N469" s="475"/>
      <c r="O469" s="475"/>
      <c r="P469" s="475"/>
      <c r="Q469" s="475"/>
      <c r="R469" s="475"/>
      <c r="S469" s="475"/>
      <c r="T469" s="475"/>
      <c r="U469" s="475"/>
      <c r="V469" s="475"/>
      <c r="W469" s="475"/>
      <c r="X469" s="476"/>
      <c r="Y469" s="373"/>
      <c r="Z469" s="373"/>
      <c r="AA469" s="374"/>
    </row>
    <row r="470" spans="1:52" s="309" customFormat="1" ht="21" customHeight="1" thickBot="1">
      <c r="A470" s="251"/>
      <c r="B470" s="251" t="s">
        <v>909</v>
      </c>
      <c r="C470" s="258"/>
      <c r="D470" s="258"/>
      <c r="E470" s="258"/>
      <c r="F470" s="258"/>
      <c r="G470" s="258"/>
      <c r="H470" s="258"/>
      <c r="I470" s="258"/>
      <c r="J470" s="251"/>
      <c r="K470" s="251"/>
      <c r="L470" s="251"/>
      <c r="M470" s="251"/>
      <c r="N470" s="251"/>
      <c r="O470" s="251"/>
      <c r="P470" s="251"/>
      <c r="Q470" s="251"/>
      <c r="R470" s="251"/>
      <c r="S470" s="259"/>
      <c r="T470" s="259"/>
      <c r="U470" s="259"/>
      <c r="V470" s="259"/>
      <c r="W470" s="259"/>
      <c r="X470" s="259"/>
      <c r="Y470" s="259"/>
      <c r="Z470" s="259"/>
      <c r="AA470" s="259"/>
    </row>
    <row r="471" spans="1:52" s="233" customFormat="1" ht="116.25" customHeight="1" thickBot="1">
      <c r="A471" s="251"/>
      <c r="B471" s="291" t="s">
        <v>328</v>
      </c>
      <c r="C471" s="474" t="s">
        <v>910</v>
      </c>
      <c r="D471" s="475"/>
      <c r="E471" s="475"/>
      <c r="F471" s="475"/>
      <c r="G471" s="475"/>
      <c r="H471" s="475"/>
      <c r="I471" s="475"/>
      <c r="J471" s="475"/>
      <c r="K471" s="475"/>
      <c r="L471" s="475"/>
      <c r="M471" s="475"/>
      <c r="N471" s="475"/>
      <c r="O471" s="475"/>
      <c r="P471" s="475"/>
      <c r="Q471" s="475"/>
      <c r="R471" s="475"/>
      <c r="S471" s="475"/>
      <c r="T471" s="475"/>
      <c r="U471" s="475"/>
      <c r="V471" s="475"/>
      <c r="W471" s="475"/>
      <c r="X471" s="476"/>
      <c r="Y471" s="373"/>
      <c r="Z471" s="373"/>
      <c r="AA471" s="374"/>
    </row>
    <row r="472" spans="1:52" ht="19.5" customHeight="1">
      <c r="A472" s="279" t="s">
        <v>393</v>
      </c>
      <c r="B472" s="279"/>
      <c r="C472" s="280"/>
      <c r="D472" s="280"/>
      <c r="E472" s="280"/>
      <c r="F472" s="280"/>
      <c r="G472" s="280"/>
      <c r="H472" s="280"/>
      <c r="I472" s="280"/>
      <c r="J472" s="279"/>
      <c r="K472" s="279"/>
      <c r="L472" s="279"/>
      <c r="M472" s="279"/>
      <c r="N472" s="279"/>
      <c r="O472" s="279"/>
      <c r="P472" s="279"/>
      <c r="Q472" s="279"/>
      <c r="R472" s="279"/>
      <c r="S472" s="281"/>
      <c r="T472" s="281"/>
      <c r="U472" s="281"/>
      <c r="V472" s="281"/>
      <c r="W472" s="281"/>
      <c r="X472" s="281"/>
      <c r="Y472" s="281"/>
      <c r="Z472" s="281"/>
      <c r="AA472" s="281"/>
      <c r="AB472" s="233"/>
      <c r="AC472" s="233"/>
      <c r="AD472" s="233"/>
      <c r="AE472" s="233"/>
      <c r="AF472" s="233"/>
      <c r="AG472" s="233"/>
      <c r="AH472" s="233"/>
      <c r="AI472" s="233"/>
      <c r="AJ472" s="233"/>
      <c r="AK472" s="233"/>
      <c r="AL472" s="233"/>
      <c r="AM472" s="233"/>
      <c r="AN472" s="233"/>
      <c r="AO472" s="233"/>
      <c r="AP472" s="233"/>
      <c r="AQ472" s="233"/>
      <c r="AR472" s="233"/>
      <c r="AS472" s="233"/>
      <c r="AT472" s="233"/>
      <c r="AU472" s="233"/>
      <c r="AV472" s="233"/>
      <c r="AW472" s="233"/>
      <c r="AX472" s="233"/>
      <c r="AY472" s="233"/>
      <c r="AZ472" s="233"/>
    </row>
    <row r="473" spans="1:52" ht="19.5" customHeight="1" thickBot="1">
      <c r="A473" s="279"/>
      <c r="B473" s="279" t="s">
        <v>392</v>
      </c>
      <c r="C473" s="280"/>
      <c r="D473" s="280"/>
      <c r="E473" s="280"/>
      <c r="F473" s="280"/>
      <c r="G473" s="280"/>
      <c r="H473" s="280"/>
      <c r="I473" s="280"/>
      <c r="J473" s="279"/>
      <c r="K473" s="279"/>
      <c r="L473" s="279"/>
      <c r="M473" s="279"/>
      <c r="N473" s="279"/>
      <c r="O473" s="279"/>
      <c r="P473" s="279"/>
      <c r="Q473" s="279"/>
      <c r="R473" s="279"/>
      <c r="S473" s="281"/>
      <c r="T473" s="281"/>
      <c r="U473" s="281"/>
      <c r="V473" s="281"/>
      <c r="W473" s="281"/>
      <c r="X473" s="281"/>
      <c r="Y473" s="281"/>
      <c r="Z473" s="281"/>
      <c r="AA473" s="281"/>
      <c r="AB473" s="233"/>
      <c r="AC473" s="233"/>
      <c r="AD473" s="233"/>
      <c r="AE473" s="233"/>
      <c r="AF473" s="233"/>
      <c r="AG473" s="233"/>
      <c r="AH473" s="233"/>
      <c r="AI473" s="233"/>
      <c r="AJ473" s="233"/>
      <c r="AK473" s="233"/>
      <c r="AL473" s="233"/>
      <c r="AM473" s="233"/>
      <c r="AN473" s="233"/>
      <c r="AO473" s="233"/>
      <c r="AP473" s="233"/>
      <c r="AQ473" s="233"/>
      <c r="AR473" s="233"/>
      <c r="AS473" s="233"/>
      <c r="AT473" s="233"/>
      <c r="AU473" s="233"/>
      <c r="AV473" s="233"/>
      <c r="AW473" s="233"/>
      <c r="AX473" s="233"/>
      <c r="AY473" s="233"/>
      <c r="AZ473" s="233"/>
    </row>
    <row r="474" spans="1:52" s="233" customFormat="1" ht="58.5" customHeight="1">
      <c r="A474" s="279"/>
      <c r="B474" s="310" t="s">
        <v>328</v>
      </c>
      <c r="C474" s="477" t="s">
        <v>391</v>
      </c>
      <c r="D474" s="477"/>
      <c r="E474" s="477"/>
      <c r="F474" s="477"/>
      <c r="G474" s="477"/>
      <c r="H474" s="477"/>
      <c r="I474" s="477"/>
      <c r="J474" s="477"/>
      <c r="K474" s="477"/>
      <c r="L474" s="477"/>
      <c r="M474" s="477"/>
      <c r="N474" s="477"/>
      <c r="O474" s="477"/>
      <c r="P474" s="477"/>
      <c r="Q474" s="477"/>
      <c r="R474" s="477"/>
      <c r="S474" s="477"/>
      <c r="T474" s="477"/>
      <c r="U474" s="477"/>
      <c r="V474" s="477"/>
      <c r="W474" s="477"/>
      <c r="X474" s="477"/>
      <c r="Y474" s="380"/>
      <c r="Z474" s="380"/>
      <c r="AA474" s="381"/>
    </row>
    <row r="475" spans="1:52" s="233" customFormat="1" ht="85.5" customHeight="1">
      <c r="A475" s="279"/>
      <c r="B475" s="311" t="s">
        <v>364</v>
      </c>
      <c r="C475" s="430" t="s">
        <v>390</v>
      </c>
      <c r="D475" s="430"/>
      <c r="E475" s="430"/>
      <c r="F475" s="430"/>
      <c r="G475" s="430"/>
      <c r="H475" s="430"/>
      <c r="I475" s="430"/>
      <c r="J475" s="430"/>
      <c r="K475" s="430"/>
      <c r="L475" s="430"/>
      <c r="M475" s="430"/>
      <c r="N475" s="430"/>
      <c r="O475" s="430"/>
      <c r="P475" s="430"/>
      <c r="Q475" s="430"/>
      <c r="R475" s="430"/>
      <c r="S475" s="430"/>
      <c r="T475" s="430"/>
      <c r="U475" s="430"/>
      <c r="V475" s="430"/>
      <c r="W475" s="430"/>
      <c r="X475" s="430"/>
      <c r="Y475" s="378"/>
      <c r="Z475" s="378"/>
      <c r="AA475" s="379"/>
    </row>
    <row r="476" spans="1:52" s="233" customFormat="1" ht="85.5" customHeight="1">
      <c r="A476" s="279"/>
      <c r="B476" s="311" t="s">
        <v>362</v>
      </c>
      <c r="C476" s="430" t="s">
        <v>389</v>
      </c>
      <c r="D476" s="430"/>
      <c r="E476" s="430"/>
      <c r="F476" s="430"/>
      <c r="G476" s="430"/>
      <c r="H476" s="430"/>
      <c r="I476" s="430"/>
      <c r="J476" s="430"/>
      <c r="K476" s="430"/>
      <c r="L476" s="430"/>
      <c r="M476" s="430"/>
      <c r="N476" s="430"/>
      <c r="O476" s="430"/>
      <c r="P476" s="430"/>
      <c r="Q476" s="430"/>
      <c r="R476" s="430"/>
      <c r="S476" s="430"/>
      <c r="T476" s="430"/>
      <c r="U476" s="430"/>
      <c r="V476" s="430"/>
      <c r="W476" s="430"/>
      <c r="X476" s="430"/>
      <c r="Y476" s="378"/>
      <c r="Z476" s="378"/>
      <c r="AA476" s="379"/>
    </row>
    <row r="477" spans="1:52" s="233" customFormat="1" ht="144" customHeight="1">
      <c r="A477" s="279"/>
      <c r="B477" s="311" t="s">
        <v>360</v>
      </c>
      <c r="C477" s="430" t="s">
        <v>388</v>
      </c>
      <c r="D477" s="430"/>
      <c r="E477" s="430"/>
      <c r="F477" s="430"/>
      <c r="G477" s="430"/>
      <c r="H477" s="430"/>
      <c r="I477" s="430"/>
      <c r="J477" s="430"/>
      <c r="K477" s="430"/>
      <c r="L477" s="430"/>
      <c r="M477" s="430"/>
      <c r="N477" s="430"/>
      <c r="O477" s="430"/>
      <c r="P477" s="430"/>
      <c r="Q477" s="430"/>
      <c r="R477" s="430"/>
      <c r="S477" s="430"/>
      <c r="T477" s="430"/>
      <c r="U477" s="430"/>
      <c r="V477" s="430"/>
      <c r="W477" s="430"/>
      <c r="X477" s="430"/>
      <c r="Y477" s="378"/>
      <c r="Z477" s="378"/>
      <c r="AA477" s="379"/>
    </row>
    <row r="478" spans="1:52" s="233" customFormat="1" ht="58.5" customHeight="1">
      <c r="A478" s="279"/>
      <c r="B478" s="311" t="s">
        <v>358</v>
      </c>
      <c r="C478" s="430" t="s">
        <v>387</v>
      </c>
      <c r="D478" s="430"/>
      <c r="E478" s="430"/>
      <c r="F478" s="430"/>
      <c r="G478" s="430"/>
      <c r="H478" s="430"/>
      <c r="I478" s="430"/>
      <c r="J478" s="430"/>
      <c r="K478" s="430"/>
      <c r="L478" s="430"/>
      <c r="M478" s="430"/>
      <c r="N478" s="430"/>
      <c r="O478" s="430"/>
      <c r="P478" s="430"/>
      <c r="Q478" s="430"/>
      <c r="R478" s="430"/>
      <c r="S478" s="430"/>
      <c r="T478" s="430"/>
      <c r="U478" s="430"/>
      <c r="V478" s="430"/>
      <c r="W478" s="430"/>
      <c r="X478" s="430"/>
      <c r="Y478" s="378"/>
      <c r="Z478" s="378"/>
      <c r="AA478" s="379"/>
    </row>
    <row r="479" spans="1:52" s="233" customFormat="1" ht="58.5" customHeight="1">
      <c r="A479" s="279"/>
      <c r="B479" s="311" t="s">
        <v>356</v>
      </c>
      <c r="C479" s="430" t="s">
        <v>386</v>
      </c>
      <c r="D479" s="430"/>
      <c r="E479" s="430"/>
      <c r="F479" s="430"/>
      <c r="G479" s="430"/>
      <c r="H479" s="430"/>
      <c r="I479" s="430"/>
      <c r="J479" s="430"/>
      <c r="K479" s="430"/>
      <c r="L479" s="430"/>
      <c r="M479" s="430"/>
      <c r="N479" s="430"/>
      <c r="O479" s="430"/>
      <c r="P479" s="430"/>
      <c r="Q479" s="430"/>
      <c r="R479" s="430"/>
      <c r="S479" s="430"/>
      <c r="T479" s="430"/>
      <c r="U479" s="430"/>
      <c r="V479" s="430"/>
      <c r="W479" s="430"/>
      <c r="X479" s="430"/>
      <c r="Y479" s="378"/>
      <c r="Z479" s="378"/>
      <c r="AA479" s="379"/>
    </row>
    <row r="480" spans="1:52" ht="58.5" customHeight="1">
      <c r="A480" s="280"/>
      <c r="B480" s="311" t="s">
        <v>354</v>
      </c>
      <c r="C480" s="430" t="s">
        <v>385</v>
      </c>
      <c r="D480" s="430"/>
      <c r="E480" s="430"/>
      <c r="F480" s="430"/>
      <c r="G480" s="430"/>
      <c r="H480" s="430"/>
      <c r="I480" s="430"/>
      <c r="J480" s="430"/>
      <c r="K480" s="430"/>
      <c r="L480" s="430"/>
      <c r="M480" s="430"/>
      <c r="N480" s="430"/>
      <c r="O480" s="430"/>
      <c r="P480" s="430"/>
      <c r="Q480" s="430"/>
      <c r="R480" s="430"/>
      <c r="S480" s="430"/>
      <c r="T480" s="430"/>
      <c r="U480" s="430"/>
      <c r="V480" s="430"/>
      <c r="W480" s="430"/>
      <c r="X480" s="430"/>
      <c r="Y480" s="378"/>
      <c r="Z480" s="378"/>
      <c r="AA480" s="379"/>
    </row>
    <row r="481" spans="1:52" ht="58.5" customHeight="1">
      <c r="A481" s="280"/>
      <c r="B481" s="311" t="s">
        <v>352</v>
      </c>
      <c r="C481" s="430" t="s">
        <v>384</v>
      </c>
      <c r="D481" s="430"/>
      <c r="E481" s="430"/>
      <c r="F481" s="430"/>
      <c r="G481" s="430"/>
      <c r="H481" s="430"/>
      <c r="I481" s="430"/>
      <c r="J481" s="430"/>
      <c r="K481" s="430"/>
      <c r="L481" s="430"/>
      <c r="M481" s="430"/>
      <c r="N481" s="430"/>
      <c r="O481" s="430"/>
      <c r="P481" s="430"/>
      <c r="Q481" s="430"/>
      <c r="R481" s="430"/>
      <c r="S481" s="430"/>
      <c r="T481" s="430"/>
      <c r="U481" s="430"/>
      <c r="V481" s="430"/>
      <c r="W481" s="430"/>
      <c r="X481" s="430"/>
      <c r="Y481" s="378"/>
      <c r="Z481" s="378"/>
      <c r="AA481" s="379"/>
    </row>
    <row r="482" spans="1:52" ht="58.5" customHeight="1">
      <c r="A482" s="280"/>
      <c r="B482" s="311" t="s">
        <v>350</v>
      </c>
      <c r="C482" s="430" t="s">
        <v>383</v>
      </c>
      <c r="D482" s="430"/>
      <c r="E482" s="430"/>
      <c r="F482" s="430"/>
      <c r="G482" s="430"/>
      <c r="H482" s="430"/>
      <c r="I482" s="430"/>
      <c r="J482" s="430"/>
      <c r="K482" s="430"/>
      <c r="L482" s="430"/>
      <c r="M482" s="430"/>
      <c r="N482" s="430"/>
      <c r="O482" s="430"/>
      <c r="P482" s="430"/>
      <c r="Q482" s="430"/>
      <c r="R482" s="430"/>
      <c r="S482" s="430"/>
      <c r="T482" s="430"/>
      <c r="U482" s="430"/>
      <c r="V482" s="430"/>
      <c r="W482" s="430"/>
      <c r="X482" s="430"/>
      <c r="Y482" s="378"/>
      <c r="Z482" s="378"/>
      <c r="AA482" s="379"/>
    </row>
    <row r="483" spans="1:52" s="233" customFormat="1" ht="53.25" customHeight="1">
      <c r="A483" s="279"/>
      <c r="B483" s="314" t="s">
        <v>382</v>
      </c>
      <c r="C483" s="430" t="s">
        <v>381</v>
      </c>
      <c r="D483" s="430"/>
      <c r="E483" s="430"/>
      <c r="F483" s="430"/>
      <c r="G483" s="430"/>
      <c r="H483" s="430"/>
      <c r="I483" s="430"/>
      <c r="J483" s="430"/>
      <c r="K483" s="430"/>
      <c r="L483" s="430"/>
      <c r="M483" s="430"/>
      <c r="N483" s="430"/>
      <c r="O483" s="430"/>
      <c r="P483" s="430"/>
      <c r="Q483" s="430"/>
      <c r="R483" s="430"/>
      <c r="S483" s="430"/>
      <c r="T483" s="430"/>
      <c r="U483" s="430"/>
      <c r="V483" s="430"/>
      <c r="W483" s="430"/>
      <c r="X483" s="430"/>
      <c r="Y483" s="378"/>
      <c r="Z483" s="378"/>
      <c r="AA483" s="379"/>
    </row>
    <row r="484" spans="1:52" s="233" customFormat="1" ht="78.75" customHeight="1">
      <c r="A484" s="279"/>
      <c r="B484" s="314" t="s">
        <v>380</v>
      </c>
      <c r="C484" s="430" t="s">
        <v>379</v>
      </c>
      <c r="D484" s="430"/>
      <c r="E484" s="430"/>
      <c r="F484" s="430"/>
      <c r="G484" s="430"/>
      <c r="H484" s="430"/>
      <c r="I484" s="430"/>
      <c r="J484" s="430"/>
      <c r="K484" s="430"/>
      <c r="L484" s="430"/>
      <c r="M484" s="430"/>
      <c r="N484" s="430"/>
      <c r="O484" s="430"/>
      <c r="P484" s="430"/>
      <c r="Q484" s="430"/>
      <c r="R484" s="430"/>
      <c r="S484" s="430"/>
      <c r="T484" s="430"/>
      <c r="U484" s="430"/>
      <c r="V484" s="430"/>
      <c r="W484" s="430"/>
      <c r="X484" s="430"/>
      <c r="Y484" s="378"/>
      <c r="Z484" s="378"/>
      <c r="AA484" s="379"/>
    </row>
    <row r="485" spans="1:52" ht="53.25" customHeight="1">
      <c r="A485" s="280"/>
      <c r="B485" s="311" t="s">
        <v>378</v>
      </c>
      <c r="C485" s="430" t="s">
        <v>377</v>
      </c>
      <c r="D485" s="430"/>
      <c r="E485" s="430"/>
      <c r="F485" s="430"/>
      <c r="G485" s="430"/>
      <c r="H485" s="430"/>
      <c r="I485" s="430"/>
      <c r="J485" s="430"/>
      <c r="K485" s="430"/>
      <c r="L485" s="430"/>
      <c r="M485" s="430"/>
      <c r="N485" s="430"/>
      <c r="O485" s="430"/>
      <c r="P485" s="430"/>
      <c r="Q485" s="430"/>
      <c r="R485" s="430"/>
      <c r="S485" s="430"/>
      <c r="T485" s="430"/>
      <c r="U485" s="430"/>
      <c r="V485" s="430"/>
      <c r="W485" s="430"/>
      <c r="X485" s="430"/>
      <c r="Y485" s="378"/>
      <c r="Z485" s="378"/>
      <c r="AA485" s="379"/>
    </row>
    <row r="486" spans="1:52" s="233" customFormat="1" ht="351" customHeight="1">
      <c r="A486" s="279"/>
      <c r="B486" s="311" t="s">
        <v>376</v>
      </c>
      <c r="C486" s="559" t="s">
        <v>375</v>
      </c>
      <c r="D486" s="559"/>
      <c r="E486" s="559"/>
      <c r="F486" s="559"/>
      <c r="G486" s="559"/>
      <c r="H486" s="559"/>
      <c r="I486" s="559"/>
      <c r="J486" s="559"/>
      <c r="K486" s="559"/>
      <c r="L486" s="559"/>
      <c r="M486" s="559"/>
      <c r="N486" s="559"/>
      <c r="O486" s="559"/>
      <c r="P486" s="559"/>
      <c r="Q486" s="559"/>
      <c r="R486" s="559"/>
      <c r="S486" s="559"/>
      <c r="T486" s="559"/>
      <c r="U486" s="559"/>
      <c r="V486" s="559"/>
      <c r="W486" s="559"/>
      <c r="X486" s="559"/>
      <c r="Y486" s="378"/>
      <c r="Z486" s="378"/>
      <c r="AA486" s="379"/>
    </row>
    <row r="487" spans="1:52" s="233" customFormat="1" ht="50.25" customHeight="1" thickBot="1">
      <c r="A487" s="279"/>
      <c r="B487" s="315" t="s">
        <v>374</v>
      </c>
      <c r="C487" s="518" t="s">
        <v>367</v>
      </c>
      <c r="D487" s="518"/>
      <c r="E487" s="518"/>
      <c r="F487" s="518"/>
      <c r="G487" s="518"/>
      <c r="H487" s="518"/>
      <c r="I487" s="518"/>
      <c r="J487" s="518"/>
      <c r="K487" s="518"/>
      <c r="L487" s="518"/>
      <c r="M487" s="518"/>
      <c r="N487" s="518"/>
      <c r="O487" s="518"/>
      <c r="P487" s="518"/>
      <c r="Q487" s="518"/>
      <c r="R487" s="518"/>
      <c r="S487" s="518"/>
      <c r="T487" s="518"/>
      <c r="U487" s="518"/>
      <c r="V487" s="518"/>
      <c r="W487" s="518"/>
      <c r="X487" s="518"/>
      <c r="Y487" s="375"/>
      <c r="Z487" s="375"/>
      <c r="AA487" s="376"/>
    </row>
    <row r="488" spans="1:52" ht="19.5" customHeight="1" thickBot="1">
      <c r="A488" s="279"/>
      <c r="B488" s="279" t="s">
        <v>373</v>
      </c>
      <c r="C488" s="280"/>
      <c r="D488" s="280"/>
      <c r="E488" s="280"/>
      <c r="F488" s="280"/>
      <c r="G488" s="280"/>
      <c r="H488" s="280"/>
      <c r="I488" s="280"/>
      <c r="J488" s="279"/>
      <c r="K488" s="279"/>
      <c r="L488" s="279"/>
      <c r="M488" s="279"/>
      <c r="N488" s="279"/>
      <c r="O488" s="279"/>
      <c r="P488" s="279"/>
      <c r="Q488" s="279"/>
      <c r="R488" s="279"/>
      <c r="S488" s="281"/>
      <c r="T488" s="281"/>
      <c r="U488" s="281"/>
      <c r="V488" s="281"/>
      <c r="W488" s="281"/>
      <c r="X488" s="281"/>
      <c r="Y488" s="281"/>
      <c r="Z488" s="281"/>
      <c r="AA488" s="281"/>
      <c r="AB488" s="233"/>
      <c r="AC488" s="233"/>
      <c r="AD488" s="233"/>
      <c r="AE488" s="233"/>
      <c r="AF488" s="233"/>
      <c r="AG488" s="233"/>
      <c r="AH488" s="233"/>
      <c r="AI488" s="233"/>
      <c r="AJ488" s="233"/>
      <c r="AK488" s="233"/>
      <c r="AL488" s="233"/>
      <c r="AM488" s="233"/>
      <c r="AN488" s="233"/>
      <c r="AO488" s="233"/>
      <c r="AP488" s="233"/>
      <c r="AQ488" s="233"/>
      <c r="AR488" s="233"/>
      <c r="AS488" s="233"/>
      <c r="AT488" s="233"/>
      <c r="AU488" s="233"/>
      <c r="AV488" s="233"/>
      <c r="AW488" s="233"/>
      <c r="AX488" s="233"/>
      <c r="AY488" s="233"/>
      <c r="AZ488" s="233"/>
    </row>
    <row r="489" spans="1:52" s="233" customFormat="1" ht="40.5" customHeight="1">
      <c r="A489" s="279"/>
      <c r="B489" s="310" t="s">
        <v>328</v>
      </c>
      <c r="C489" s="477" t="s">
        <v>370</v>
      </c>
      <c r="D489" s="477"/>
      <c r="E489" s="477"/>
      <c r="F489" s="477"/>
      <c r="G489" s="477"/>
      <c r="H489" s="477"/>
      <c r="I489" s="477"/>
      <c r="J489" s="477"/>
      <c r="K489" s="477"/>
      <c r="L489" s="477"/>
      <c r="M489" s="477"/>
      <c r="N489" s="477"/>
      <c r="O489" s="477"/>
      <c r="P489" s="477"/>
      <c r="Q489" s="477"/>
      <c r="R489" s="477"/>
      <c r="S489" s="477"/>
      <c r="T489" s="477"/>
      <c r="U489" s="477"/>
      <c r="V489" s="477"/>
      <c r="W489" s="477"/>
      <c r="X489" s="477"/>
      <c r="Y489" s="380"/>
      <c r="Z489" s="380"/>
      <c r="AA489" s="381"/>
    </row>
    <row r="490" spans="1:52" s="233" customFormat="1" ht="244.5" customHeight="1">
      <c r="A490" s="279"/>
      <c r="B490" s="311" t="s">
        <v>369</v>
      </c>
      <c r="C490" s="559" t="s">
        <v>372</v>
      </c>
      <c r="D490" s="559"/>
      <c r="E490" s="559"/>
      <c r="F490" s="559"/>
      <c r="G490" s="559"/>
      <c r="H490" s="559"/>
      <c r="I490" s="559"/>
      <c r="J490" s="559"/>
      <c r="K490" s="559"/>
      <c r="L490" s="559"/>
      <c r="M490" s="559"/>
      <c r="N490" s="559"/>
      <c r="O490" s="559"/>
      <c r="P490" s="559"/>
      <c r="Q490" s="559"/>
      <c r="R490" s="559"/>
      <c r="S490" s="559"/>
      <c r="T490" s="559"/>
      <c r="U490" s="559"/>
      <c r="V490" s="559"/>
      <c r="W490" s="559"/>
      <c r="X490" s="559"/>
      <c r="Y490" s="378"/>
      <c r="Z490" s="378"/>
      <c r="AA490" s="379"/>
    </row>
    <row r="491" spans="1:52" s="233" customFormat="1" ht="68.25" customHeight="1" thickBot="1">
      <c r="A491" s="279"/>
      <c r="B491" s="312" t="s">
        <v>362</v>
      </c>
      <c r="C491" s="518" t="s">
        <v>367</v>
      </c>
      <c r="D491" s="518"/>
      <c r="E491" s="518"/>
      <c r="F491" s="518"/>
      <c r="G491" s="518"/>
      <c r="H491" s="518"/>
      <c r="I491" s="518"/>
      <c r="J491" s="518"/>
      <c r="K491" s="518"/>
      <c r="L491" s="518"/>
      <c r="M491" s="518"/>
      <c r="N491" s="518"/>
      <c r="O491" s="518"/>
      <c r="P491" s="518"/>
      <c r="Q491" s="518"/>
      <c r="R491" s="518"/>
      <c r="S491" s="518"/>
      <c r="T491" s="518"/>
      <c r="U491" s="518"/>
      <c r="V491" s="518"/>
      <c r="W491" s="518"/>
      <c r="X491" s="518"/>
      <c r="Y491" s="375"/>
      <c r="Z491" s="375"/>
      <c r="AA491" s="376"/>
    </row>
    <row r="492" spans="1:52" ht="19.5" customHeight="1" thickBot="1">
      <c r="A492" s="279"/>
      <c r="B492" s="279" t="s">
        <v>371</v>
      </c>
      <c r="C492" s="280"/>
      <c r="D492" s="280"/>
      <c r="E492" s="280"/>
      <c r="F492" s="280"/>
      <c r="G492" s="280"/>
      <c r="H492" s="280"/>
      <c r="I492" s="280"/>
      <c r="J492" s="279"/>
      <c r="K492" s="279"/>
      <c r="L492" s="279"/>
      <c r="M492" s="279"/>
      <c r="N492" s="279"/>
      <c r="O492" s="279"/>
      <c r="P492" s="279"/>
      <c r="Q492" s="279"/>
      <c r="R492" s="279"/>
      <c r="S492" s="281"/>
      <c r="T492" s="281"/>
      <c r="U492" s="281"/>
      <c r="V492" s="281"/>
      <c r="W492" s="281"/>
      <c r="X492" s="281"/>
      <c r="Y492" s="281"/>
      <c r="Z492" s="281"/>
      <c r="AA492" s="281"/>
      <c r="AB492" s="233"/>
      <c r="AC492" s="233"/>
      <c r="AD492" s="233"/>
      <c r="AE492" s="233"/>
      <c r="AF492" s="233"/>
      <c r="AG492" s="233"/>
      <c r="AH492" s="233"/>
      <c r="AI492" s="233"/>
      <c r="AJ492" s="233"/>
      <c r="AK492" s="233"/>
      <c r="AL492" s="233"/>
      <c r="AM492" s="233"/>
      <c r="AN492" s="233"/>
      <c r="AO492" s="233"/>
      <c r="AP492" s="233"/>
      <c r="AQ492" s="233"/>
      <c r="AR492" s="233"/>
      <c r="AS492" s="233"/>
      <c r="AT492" s="233"/>
      <c r="AU492" s="233"/>
      <c r="AV492" s="233"/>
      <c r="AW492" s="233"/>
      <c r="AX492" s="233"/>
      <c r="AY492" s="233"/>
      <c r="AZ492" s="233"/>
    </row>
    <row r="493" spans="1:52" s="233" customFormat="1" ht="35.25" customHeight="1">
      <c r="A493" s="279"/>
      <c r="B493" s="310" t="s">
        <v>328</v>
      </c>
      <c r="C493" s="477" t="s">
        <v>370</v>
      </c>
      <c r="D493" s="477"/>
      <c r="E493" s="477"/>
      <c r="F493" s="477"/>
      <c r="G493" s="477"/>
      <c r="H493" s="477"/>
      <c r="I493" s="477"/>
      <c r="J493" s="477"/>
      <c r="K493" s="477"/>
      <c r="L493" s="477"/>
      <c r="M493" s="477"/>
      <c r="N493" s="477"/>
      <c r="O493" s="477"/>
      <c r="P493" s="477"/>
      <c r="Q493" s="477"/>
      <c r="R493" s="477"/>
      <c r="S493" s="477"/>
      <c r="T493" s="477"/>
      <c r="U493" s="477"/>
      <c r="V493" s="477"/>
      <c r="W493" s="477"/>
      <c r="X493" s="477"/>
      <c r="Y493" s="380"/>
      <c r="Z493" s="380"/>
      <c r="AA493" s="381"/>
    </row>
    <row r="494" spans="1:52" s="233" customFormat="1" ht="238.5" customHeight="1">
      <c r="A494" s="279"/>
      <c r="B494" s="311" t="s">
        <v>369</v>
      </c>
      <c r="C494" s="559" t="s">
        <v>368</v>
      </c>
      <c r="D494" s="559"/>
      <c r="E494" s="559"/>
      <c r="F494" s="559"/>
      <c r="G494" s="559"/>
      <c r="H494" s="559"/>
      <c r="I494" s="559"/>
      <c r="J494" s="559"/>
      <c r="K494" s="559"/>
      <c r="L494" s="559"/>
      <c r="M494" s="559"/>
      <c r="N494" s="559"/>
      <c r="O494" s="559"/>
      <c r="P494" s="559"/>
      <c r="Q494" s="559"/>
      <c r="R494" s="559"/>
      <c r="S494" s="559"/>
      <c r="T494" s="559"/>
      <c r="U494" s="559"/>
      <c r="V494" s="559"/>
      <c r="W494" s="559"/>
      <c r="X494" s="559"/>
      <c r="Y494" s="378"/>
      <c r="Z494" s="378"/>
      <c r="AA494" s="379"/>
    </row>
    <row r="495" spans="1:52" s="233" customFormat="1" ht="56.25" customHeight="1" thickBot="1">
      <c r="A495" s="279"/>
      <c r="B495" s="312" t="s">
        <v>362</v>
      </c>
      <c r="C495" s="518" t="s">
        <v>367</v>
      </c>
      <c r="D495" s="518"/>
      <c r="E495" s="518"/>
      <c r="F495" s="518"/>
      <c r="G495" s="518"/>
      <c r="H495" s="518"/>
      <c r="I495" s="518"/>
      <c r="J495" s="518"/>
      <c r="K495" s="518"/>
      <c r="L495" s="518"/>
      <c r="M495" s="518"/>
      <c r="N495" s="518"/>
      <c r="O495" s="518"/>
      <c r="P495" s="518"/>
      <c r="Q495" s="518"/>
      <c r="R495" s="518"/>
      <c r="S495" s="518"/>
      <c r="T495" s="518"/>
      <c r="U495" s="518"/>
      <c r="V495" s="518"/>
      <c r="W495" s="518"/>
      <c r="X495" s="518"/>
      <c r="Y495" s="375"/>
      <c r="Z495" s="375"/>
      <c r="AA495" s="376"/>
    </row>
    <row r="496" spans="1:52" s="233" customFormat="1" ht="19.5" customHeight="1" thickBot="1">
      <c r="A496" s="224" t="s">
        <v>366</v>
      </c>
      <c r="B496" s="224"/>
      <c r="C496" s="257"/>
      <c r="D496" s="257"/>
      <c r="E496" s="257"/>
      <c r="F496" s="257"/>
      <c r="G496" s="257"/>
      <c r="H496" s="257"/>
      <c r="I496" s="257"/>
      <c r="J496" s="224"/>
      <c r="K496" s="224"/>
      <c r="L496" s="224"/>
      <c r="M496" s="224"/>
      <c r="N496" s="224"/>
      <c r="O496" s="224"/>
      <c r="P496" s="224"/>
      <c r="Q496" s="224"/>
      <c r="R496" s="224"/>
      <c r="S496" s="223"/>
      <c r="T496" s="223"/>
      <c r="U496" s="223"/>
      <c r="V496" s="223"/>
      <c r="W496" s="223"/>
      <c r="X496" s="223"/>
      <c r="Y496" s="223"/>
      <c r="Z496" s="223"/>
      <c r="AA496" s="223"/>
    </row>
    <row r="497" spans="1:32" s="233" customFormat="1" ht="49.5" customHeight="1">
      <c r="A497" s="224"/>
      <c r="B497" s="299" t="s">
        <v>328</v>
      </c>
      <c r="C497" s="413" t="s">
        <v>365</v>
      </c>
      <c r="D497" s="413"/>
      <c r="E497" s="413"/>
      <c r="F497" s="413"/>
      <c r="G497" s="413"/>
      <c r="H497" s="413"/>
      <c r="I497" s="413"/>
      <c r="J497" s="413"/>
      <c r="K497" s="413"/>
      <c r="L497" s="413"/>
      <c r="M497" s="413"/>
      <c r="N497" s="413"/>
      <c r="O497" s="413"/>
      <c r="P497" s="413"/>
      <c r="Q497" s="413"/>
      <c r="R497" s="413"/>
      <c r="S497" s="413"/>
      <c r="T497" s="413"/>
      <c r="U497" s="413"/>
      <c r="V497" s="413"/>
      <c r="W497" s="413"/>
      <c r="X497" s="413"/>
      <c r="Y497" s="380"/>
      <c r="Z497" s="380"/>
      <c r="AA497" s="381"/>
    </row>
    <row r="498" spans="1:32" s="233" customFormat="1" ht="42" customHeight="1">
      <c r="A498" s="224"/>
      <c r="B498" s="300" t="s">
        <v>364</v>
      </c>
      <c r="C498" s="394" t="s">
        <v>363</v>
      </c>
      <c r="D498" s="394"/>
      <c r="E498" s="394"/>
      <c r="F498" s="394"/>
      <c r="G498" s="394"/>
      <c r="H498" s="394"/>
      <c r="I498" s="394"/>
      <c r="J498" s="394"/>
      <c r="K498" s="394"/>
      <c r="L498" s="394"/>
      <c r="M498" s="394"/>
      <c r="N498" s="394"/>
      <c r="O498" s="394"/>
      <c r="P498" s="394"/>
      <c r="Q498" s="394"/>
      <c r="R498" s="394"/>
      <c r="S498" s="394"/>
      <c r="T498" s="394"/>
      <c r="U498" s="394"/>
      <c r="V498" s="394"/>
      <c r="W498" s="394"/>
      <c r="X498" s="394"/>
      <c r="Y498" s="378"/>
      <c r="Z498" s="378"/>
      <c r="AA498" s="379"/>
    </row>
    <row r="499" spans="1:32" s="233" customFormat="1" ht="144.75" customHeight="1">
      <c r="A499" s="224"/>
      <c r="B499" s="300" t="s">
        <v>362</v>
      </c>
      <c r="C499" s="394" t="s">
        <v>361</v>
      </c>
      <c r="D499" s="394"/>
      <c r="E499" s="394"/>
      <c r="F499" s="394"/>
      <c r="G499" s="394"/>
      <c r="H499" s="394"/>
      <c r="I499" s="394"/>
      <c r="J499" s="394"/>
      <c r="K499" s="394"/>
      <c r="L499" s="394"/>
      <c r="M499" s="394"/>
      <c r="N499" s="394"/>
      <c r="O499" s="394"/>
      <c r="P499" s="394"/>
      <c r="Q499" s="394"/>
      <c r="R499" s="394"/>
      <c r="S499" s="394"/>
      <c r="T499" s="394"/>
      <c r="U499" s="394"/>
      <c r="V499" s="394"/>
      <c r="W499" s="394"/>
      <c r="X499" s="394"/>
      <c r="Y499" s="378"/>
      <c r="Z499" s="378"/>
      <c r="AA499" s="379"/>
    </row>
    <row r="500" spans="1:32" s="233" customFormat="1" ht="42" customHeight="1">
      <c r="A500" s="224"/>
      <c r="B500" s="300" t="s">
        <v>360</v>
      </c>
      <c r="C500" s="394" t="s">
        <v>359</v>
      </c>
      <c r="D500" s="394"/>
      <c r="E500" s="394"/>
      <c r="F500" s="394"/>
      <c r="G500" s="394"/>
      <c r="H500" s="394"/>
      <c r="I500" s="394"/>
      <c r="J500" s="394"/>
      <c r="K500" s="394"/>
      <c r="L500" s="394"/>
      <c r="M500" s="394"/>
      <c r="N500" s="394"/>
      <c r="O500" s="394"/>
      <c r="P500" s="394"/>
      <c r="Q500" s="394"/>
      <c r="R500" s="394"/>
      <c r="S500" s="394"/>
      <c r="T500" s="394"/>
      <c r="U500" s="394"/>
      <c r="V500" s="394"/>
      <c r="W500" s="394"/>
      <c r="X500" s="394"/>
      <c r="Y500" s="378"/>
      <c r="Z500" s="378"/>
      <c r="AA500" s="379"/>
    </row>
    <row r="501" spans="1:32" s="233" customFormat="1" ht="63" customHeight="1">
      <c r="A501" s="224"/>
      <c r="B501" s="300" t="s">
        <v>358</v>
      </c>
      <c r="C501" s="394" t="s">
        <v>357</v>
      </c>
      <c r="D501" s="394"/>
      <c r="E501" s="394"/>
      <c r="F501" s="394"/>
      <c r="G501" s="394"/>
      <c r="H501" s="394"/>
      <c r="I501" s="394"/>
      <c r="J501" s="394"/>
      <c r="K501" s="394"/>
      <c r="L501" s="394"/>
      <c r="M501" s="394"/>
      <c r="N501" s="394"/>
      <c r="O501" s="394"/>
      <c r="P501" s="394"/>
      <c r="Q501" s="394"/>
      <c r="R501" s="394"/>
      <c r="S501" s="394"/>
      <c r="T501" s="394"/>
      <c r="U501" s="394"/>
      <c r="V501" s="394"/>
      <c r="W501" s="394"/>
      <c r="X501" s="394"/>
      <c r="Y501" s="378"/>
      <c r="Z501" s="378"/>
      <c r="AA501" s="379"/>
    </row>
    <row r="502" spans="1:32" s="233" customFormat="1" ht="63" customHeight="1">
      <c r="A502" s="224"/>
      <c r="B502" s="300" t="s">
        <v>356</v>
      </c>
      <c r="C502" s="394" t="s">
        <v>355</v>
      </c>
      <c r="D502" s="394"/>
      <c r="E502" s="394"/>
      <c r="F502" s="394"/>
      <c r="G502" s="394"/>
      <c r="H502" s="394"/>
      <c r="I502" s="394"/>
      <c r="J502" s="394"/>
      <c r="K502" s="394"/>
      <c r="L502" s="394"/>
      <c r="M502" s="394"/>
      <c r="N502" s="394"/>
      <c r="O502" s="394"/>
      <c r="P502" s="394"/>
      <c r="Q502" s="394"/>
      <c r="R502" s="394"/>
      <c r="S502" s="394"/>
      <c r="T502" s="394"/>
      <c r="U502" s="394"/>
      <c r="V502" s="394"/>
      <c r="W502" s="394"/>
      <c r="X502" s="394"/>
      <c r="Y502" s="378"/>
      <c r="Z502" s="378"/>
      <c r="AA502" s="379"/>
    </row>
    <row r="503" spans="1:32" s="233" customFormat="1" ht="87.75" customHeight="1">
      <c r="A503" s="224"/>
      <c r="B503" s="300" t="s">
        <v>354</v>
      </c>
      <c r="C503" s="394" t="s">
        <v>353</v>
      </c>
      <c r="D503" s="394"/>
      <c r="E503" s="394"/>
      <c r="F503" s="394"/>
      <c r="G503" s="394"/>
      <c r="H503" s="394"/>
      <c r="I503" s="394"/>
      <c r="J503" s="394"/>
      <c r="K503" s="394"/>
      <c r="L503" s="394"/>
      <c r="M503" s="394"/>
      <c r="N503" s="394"/>
      <c r="O503" s="394"/>
      <c r="P503" s="394"/>
      <c r="Q503" s="394"/>
      <c r="R503" s="394"/>
      <c r="S503" s="394"/>
      <c r="T503" s="394"/>
      <c r="U503" s="394"/>
      <c r="V503" s="394"/>
      <c r="W503" s="394"/>
      <c r="X503" s="394"/>
      <c r="Y503" s="378"/>
      <c r="Z503" s="378"/>
      <c r="AA503" s="379"/>
    </row>
    <row r="504" spans="1:32" s="233" customFormat="1" ht="42" customHeight="1">
      <c r="A504" s="224"/>
      <c r="B504" s="300" t="s">
        <v>352</v>
      </c>
      <c r="C504" s="394" t="s">
        <v>351</v>
      </c>
      <c r="D504" s="394"/>
      <c r="E504" s="394"/>
      <c r="F504" s="394"/>
      <c r="G504" s="394"/>
      <c r="H504" s="394"/>
      <c r="I504" s="394"/>
      <c r="J504" s="394"/>
      <c r="K504" s="394"/>
      <c r="L504" s="394"/>
      <c r="M504" s="394"/>
      <c r="N504" s="394"/>
      <c r="O504" s="394"/>
      <c r="P504" s="394"/>
      <c r="Q504" s="394"/>
      <c r="R504" s="394"/>
      <c r="S504" s="394"/>
      <c r="T504" s="394"/>
      <c r="U504" s="394"/>
      <c r="V504" s="394"/>
      <c r="W504" s="394"/>
      <c r="X504" s="394"/>
      <c r="Y504" s="378"/>
      <c r="Z504" s="378"/>
      <c r="AA504" s="379"/>
    </row>
    <row r="505" spans="1:32" s="233" customFormat="1" ht="42" customHeight="1" thickBot="1">
      <c r="A505" s="224"/>
      <c r="B505" s="297" t="s">
        <v>350</v>
      </c>
      <c r="C505" s="412" t="s">
        <v>349</v>
      </c>
      <c r="D505" s="412"/>
      <c r="E505" s="412"/>
      <c r="F505" s="412"/>
      <c r="G505" s="412"/>
      <c r="H505" s="412"/>
      <c r="I505" s="412"/>
      <c r="J505" s="412"/>
      <c r="K505" s="412"/>
      <c r="L505" s="412"/>
      <c r="M505" s="412"/>
      <c r="N505" s="412"/>
      <c r="O505" s="412"/>
      <c r="P505" s="412"/>
      <c r="Q505" s="412"/>
      <c r="R505" s="412"/>
      <c r="S505" s="412"/>
      <c r="T505" s="412"/>
      <c r="U505" s="412"/>
      <c r="V505" s="412"/>
      <c r="W505" s="412"/>
      <c r="X505" s="412"/>
      <c r="Y505" s="375"/>
      <c r="Z505" s="375"/>
      <c r="AA505" s="376"/>
    </row>
    <row r="506" spans="1:32" s="309" customFormat="1" ht="19.5" customHeight="1" thickBot="1">
      <c r="A506" s="224" t="s">
        <v>914</v>
      </c>
      <c r="B506" s="224"/>
      <c r="C506" s="313"/>
      <c r="D506" s="313"/>
      <c r="E506" s="313"/>
      <c r="F506" s="313"/>
      <c r="G506" s="313"/>
      <c r="H506" s="313"/>
      <c r="I506" s="313"/>
      <c r="J506" s="224"/>
      <c r="K506" s="224"/>
      <c r="L506" s="224"/>
      <c r="M506" s="224"/>
      <c r="N506" s="224"/>
      <c r="O506" s="224"/>
      <c r="P506" s="224"/>
      <c r="Q506" s="224"/>
      <c r="R506" s="224"/>
      <c r="S506" s="223"/>
      <c r="T506" s="223"/>
      <c r="U506" s="223"/>
      <c r="V506" s="223"/>
      <c r="W506" s="223"/>
      <c r="X506" s="223"/>
      <c r="Y506" s="223"/>
      <c r="Z506" s="223"/>
      <c r="AA506" s="223"/>
    </row>
    <row r="507" spans="1:32" s="309" customFormat="1" ht="31.5" customHeight="1">
      <c r="A507" s="224"/>
      <c r="B507" s="316" t="s">
        <v>401</v>
      </c>
      <c r="C507" s="478" t="s">
        <v>915</v>
      </c>
      <c r="D507" s="478"/>
      <c r="E507" s="478"/>
      <c r="F507" s="478"/>
      <c r="G507" s="478"/>
      <c r="H507" s="478"/>
      <c r="I507" s="478"/>
      <c r="J507" s="478"/>
      <c r="K507" s="478"/>
      <c r="L507" s="478"/>
      <c r="M507" s="478"/>
      <c r="N507" s="478"/>
      <c r="O507" s="478"/>
      <c r="P507" s="478"/>
      <c r="Q507" s="478"/>
      <c r="R507" s="478"/>
      <c r="S507" s="478"/>
      <c r="T507" s="478"/>
      <c r="U507" s="478"/>
      <c r="V507" s="478"/>
      <c r="W507" s="478"/>
      <c r="X507" s="478"/>
      <c r="Y507" s="380"/>
      <c r="Z507" s="380"/>
      <c r="AA507" s="381"/>
    </row>
    <row r="508" spans="1:32" s="309" customFormat="1" ht="42" customHeight="1" thickBot="1">
      <c r="A508" s="224"/>
      <c r="B508" s="303" t="s">
        <v>344</v>
      </c>
      <c r="C508" s="404" t="s">
        <v>916</v>
      </c>
      <c r="D508" s="404"/>
      <c r="E508" s="404"/>
      <c r="F508" s="404"/>
      <c r="G508" s="404"/>
      <c r="H508" s="404"/>
      <c r="I508" s="404"/>
      <c r="J508" s="404"/>
      <c r="K508" s="404"/>
      <c r="L508" s="404"/>
      <c r="M508" s="404"/>
      <c r="N508" s="404"/>
      <c r="O508" s="404"/>
      <c r="P508" s="404"/>
      <c r="Q508" s="404"/>
      <c r="R508" s="404"/>
      <c r="S508" s="404"/>
      <c r="T508" s="404"/>
      <c r="U508" s="404"/>
      <c r="V508" s="404"/>
      <c r="W508" s="404"/>
      <c r="X508" s="404"/>
      <c r="Y508" s="375"/>
      <c r="Z508" s="375"/>
      <c r="AA508" s="376"/>
    </row>
    <row r="509" spans="1:32" s="233" customFormat="1" ht="20.25" customHeight="1">
      <c r="A509" s="251"/>
      <c r="B509" s="252"/>
      <c r="C509" s="277"/>
      <c r="D509" s="277"/>
      <c r="E509" s="277"/>
      <c r="F509" s="277"/>
      <c r="G509" s="277"/>
      <c r="H509" s="277"/>
      <c r="I509" s="277"/>
      <c r="J509" s="277"/>
      <c r="K509" s="277"/>
      <c r="L509" s="277"/>
      <c r="M509" s="277"/>
      <c r="N509" s="277"/>
      <c r="O509" s="277"/>
      <c r="P509" s="277"/>
      <c r="Q509" s="277"/>
      <c r="R509" s="277"/>
      <c r="S509" s="277"/>
      <c r="T509" s="277"/>
      <c r="U509" s="277"/>
      <c r="V509" s="277"/>
      <c r="W509" s="277"/>
      <c r="X509" s="277"/>
      <c r="Y509" s="266"/>
      <c r="Z509" s="266"/>
      <c r="AA509" s="266"/>
    </row>
    <row r="510" spans="1:32" s="233" customFormat="1" ht="20.25" customHeight="1">
      <c r="A510" s="251"/>
      <c r="B510" s="252"/>
      <c r="C510" s="277"/>
      <c r="D510" s="277"/>
      <c r="E510" s="277"/>
      <c r="F510" s="277"/>
      <c r="G510" s="277"/>
      <c r="H510" s="277"/>
      <c r="I510" s="277"/>
      <c r="J510" s="277"/>
      <c r="K510" s="277"/>
      <c r="L510" s="277"/>
      <c r="M510" s="277"/>
      <c r="N510" s="277"/>
      <c r="O510" s="277"/>
      <c r="P510" s="277"/>
      <c r="Q510" s="277"/>
      <c r="R510" s="277"/>
      <c r="S510" s="277"/>
      <c r="T510" s="277"/>
      <c r="U510" s="277"/>
      <c r="V510" s="277"/>
      <c r="W510" s="277"/>
      <c r="X510" s="277"/>
      <c r="Y510" s="266"/>
      <c r="Z510" s="266"/>
      <c r="AA510" s="266"/>
    </row>
    <row r="511" spans="1:32" s="233" customFormat="1" ht="20.25" customHeight="1">
      <c r="A511" s="259" t="s">
        <v>878</v>
      </c>
      <c r="B511" s="259"/>
      <c r="C511" s="259"/>
      <c r="D511" s="259"/>
      <c r="E511" s="259"/>
      <c r="F511" s="259"/>
      <c r="G511" s="259"/>
      <c r="H511" s="259"/>
      <c r="I511" s="259"/>
      <c r="J511" s="259"/>
      <c r="K511" s="259"/>
      <c r="L511" s="259"/>
      <c r="M511" s="259"/>
      <c r="N511" s="259"/>
      <c r="O511" s="259"/>
      <c r="P511" s="259"/>
      <c r="Q511" s="259"/>
      <c r="R511" s="259"/>
      <c r="S511" s="259"/>
      <c r="T511" s="259"/>
      <c r="U511" s="259"/>
      <c r="V511" s="259"/>
      <c r="W511" s="259"/>
      <c r="X511" s="259"/>
      <c r="Y511" s="259"/>
      <c r="Z511" s="259"/>
      <c r="AA511" s="259"/>
      <c r="AB511" s="223"/>
      <c r="AC511" s="223"/>
      <c r="AD511" s="223"/>
      <c r="AE511" s="223"/>
      <c r="AF511" s="223"/>
    </row>
    <row r="512" spans="1:32" s="233" customFormat="1" ht="20.25" customHeight="1" thickBot="1">
      <c r="A512" s="251" t="s">
        <v>348</v>
      </c>
      <c r="B512" s="251"/>
      <c r="C512" s="258"/>
      <c r="D512" s="258"/>
      <c r="E512" s="258"/>
      <c r="F512" s="258"/>
      <c r="G512" s="258"/>
      <c r="H512" s="258"/>
      <c r="I512" s="258"/>
      <c r="J512" s="251"/>
      <c r="K512" s="251"/>
      <c r="L512" s="251"/>
      <c r="M512" s="251"/>
      <c r="N512" s="251"/>
      <c r="O512" s="251"/>
      <c r="P512" s="251"/>
      <c r="Q512" s="251"/>
      <c r="R512" s="251"/>
      <c r="S512" s="259"/>
      <c r="T512" s="259"/>
      <c r="U512" s="259"/>
      <c r="V512" s="259"/>
      <c r="W512" s="259"/>
      <c r="X512" s="259"/>
      <c r="Y512" s="259"/>
      <c r="Z512" s="259"/>
      <c r="AA512" s="259"/>
    </row>
    <row r="513" spans="1:32" s="233" customFormat="1" ht="54.75" customHeight="1" thickBot="1">
      <c r="A513" s="253"/>
      <c r="B513" s="291" t="s">
        <v>328</v>
      </c>
      <c r="C513" s="481" t="s">
        <v>347</v>
      </c>
      <c r="D513" s="481"/>
      <c r="E513" s="481"/>
      <c r="F513" s="481"/>
      <c r="G513" s="481"/>
      <c r="H513" s="481"/>
      <c r="I513" s="481"/>
      <c r="J513" s="481"/>
      <c r="K513" s="481"/>
      <c r="L513" s="481"/>
      <c r="M513" s="481"/>
      <c r="N513" s="481"/>
      <c r="O513" s="481"/>
      <c r="P513" s="481"/>
      <c r="Q513" s="481"/>
      <c r="R513" s="481"/>
      <c r="S513" s="481"/>
      <c r="T513" s="481"/>
      <c r="U513" s="481"/>
      <c r="V513" s="481"/>
      <c r="W513" s="481"/>
      <c r="X513" s="481"/>
      <c r="Y513" s="373"/>
      <c r="Z513" s="373"/>
      <c r="AA513" s="374"/>
    </row>
    <row r="514" spans="1:32" s="233" customFormat="1" ht="20.25" customHeight="1" thickBot="1">
      <c r="A514" s="251" t="s">
        <v>346</v>
      </c>
      <c r="B514" s="251"/>
      <c r="C514" s="258"/>
      <c r="D514" s="258"/>
      <c r="E514" s="258"/>
      <c r="F514" s="258"/>
      <c r="G514" s="258"/>
      <c r="H514" s="258"/>
      <c r="I514" s="258"/>
      <c r="J514" s="251"/>
      <c r="K514" s="251"/>
      <c r="L514" s="251"/>
      <c r="M514" s="251"/>
      <c r="N514" s="251"/>
      <c r="O514" s="251"/>
      <c r="P514" s="251"/>
      <c r="Q514" s="251"/>
      <c r="R514" s="251"/>
      <c r="S514" s="259"/>
      <c r="T514" s="259"/>
      <c r="U514" s="259"/>
      <c r="V514" s="259"/>
      <c r="W514" s="259"/>
      <c r="X514" s="259"/>
      <c r="Y514" s="259"/>
      <c r="Z514" s="259"/>
      <c r="AA514" s="259"/>
      <c r="AB514" s="223"/>
      <c r="AC514" s="223"/>
      <c r="AD514" s="223"/>
      <c r="AE514" s="223"/>
      <c r="AF514" s="223"/>
    </row>
    <row r="515" spans="1:32" s="233" customFormat="1" ht="83.25" customHeight="1">
      <c r="A515" s="253"/>
      <c r="B515" s="292" t="s">
        <v>328</v>
      </c>
      <c r="C515" s="420" t="s">
        <v>345</v>
      </c>
      <c r="D515" s="420"/>
      <c r="E515" s="420"/>
      <c r="F515" s="420"/>
      <c r="G515" s="420"/>
      <c r="H515" s="420"/>
      <c r="I515" s="420"/>
      <c r="J515" s="420"/>
      <c r="K515" s="420"/>
      <c r="L515" s="420"/>
      <c r="M515" s="420"/>
      <c r="N515" s="420"/>
      <c r="O515" s="420"/>
      <c r="P515" s="420"/>
      <c r="Q515" s="420"/>
      <c r="R515" s="420"/>
      <c r="S515" s="420"/>
      <c r="T515" s="420"/>
      <c r="U515" s="420"/>
      <c r="V515" s="420"/>
      <c r="W515" s="420"/>
      <c r="X515" s="420"/>
      <c r="Y515" s="380"/>
      <c r="Z515" s="380"/>
      <c r="AA515" s="381"/>
    </row>
    <row r="516" spans="1:32" s="233" customFormat="1" ht="72.75" customHeight="1" thickBot="1">
      <c r="A516" s="253"/>
      <c r="B516" s="290" t="s">
        <v>344</v>
      </c>
      <c r="C516" s="418" t="s">
        <v>343</v>
      </c>
      <c r="D516" s="418"/>
      <c r="E516" s="418"/>
      <c r="F516" s="418"/>
      <c r="G516" s="418"/>
      <c r="H516" s="418"/>
      <c r="I516" s="418"/>
      <c r="J516" s="418"/>
      <c r="K516" s="418"/>
      <c r="L516" s="418"/>
      <c r="M516" s="418"/>
      <c r="N516" s="418"/>
      <c r="O516" s="418"/>
      <c r="P516" s="418"/>
      <c r="Q516" s="418"/>
      <c r="R516" s="418"/>
      <c r="S516" s="418"/>
      <c r="T516" s="418"/>
      <c r="U516" s="418"/>
      <c r="V516" s="418"/>
      <c r="W516" s="418"/>
      <c r="X516" s="418"/>
      <c r="Y516" s="375"/>
      <c r="Z516" s="375"/>
      <c r="AA516" s="376"/>
      <c r="AB516" s="223"/>
      <c r="AC516" s="223"/>
      <c r="AD516" s="223"/>
      <c r="AE516" s="223"/>
      <c r="AF516" s="223"/>
    </row>
    <row r="517" spans="1:32" s="233" customFormat="1" ht="20.25" customHeight="1" thickBot="1">
      <c r="A517" s="251" t="s">
        <v>342</v>
      </c>
      <c r="B517" s="251"/>
      <c r="C517" s="258"/>
      <c r="D517" s="258"/>
      <c r="E517" s="258"/>
      <c r="F517" s="258"/>
      <c r="G517" s="258"/>
      <c r="H517" s="258"/>
      <c r="I517" s="258"/>
      <c r="J517" s="251"/>
      <c r="K517" s="251"/>
      <c r="L517" s="251"/>
      <c r="M517" s="251"/>
      <c r="N517" s="251"/>
      <c r="O517" s="251"/>
      <c r="P517" s="251"/>
      <c r="Q517" s="251"/>
      <c r="R517" s="251"/>
      <c r="S517" s="259"/>
      <c r="T517" s="259"/>
      <c r="U517" s="259"/>
      <c r="V517" s="259"/>
      <c r="W517" s="259"/>
      <c r="X517" s="259"/>
      <c r="Y517" s="259"/>
      <c r="Z517" s="259"/>
      <c r="AA517" s="259"/>
    </row>
    <row r="518" spans="1:32" s="233" customFormat="1" ht="63.75" customHeight="1" thickBot="1">
      <c r="A518" s="253"/>
      <c r="B518" s="291" t="s">
        <v>328</v>
      </c>
      <c r="C518" s="481" t="s">
        <v>341</v>
      </c>
      <c r="D518" s="481"/>
      <c r="E518" s="481"/>
      <c r="F518" s="481"/>
      <c r="G518" s="481"/>
      <c r="H518" s="481"/>
      <c r="I518" s="481"/>
      <c r="J518" s="481"/>
      <c r="K518" s="481"/>
      <c r="L518" s="481"/>
      <c r="M518" s="481"/>
      <c r="N518" s="481"/>
      <c r="O518" s="481"/>
      <c r="P518" s="481"/>
      <c r="Q518" s="481"/>
      <c r="R518" s="481"/>
      <c r="S518" s="481"/>
      <c r="T518" s="481"/>
      <c r="U518" s="481"/>
      <c r="V518" s="481"/>
      <c r="W518" s="481"/>
      <c r="X518" s="481"/>
      <c r="Y518" s="373"/>
      <c r="Z518" s="373"/>
      <c r="AA518" s="374"/>
    </row>
    <row r="519" spans="1:32" s="233" customFormat="1" ht="20.25" customHeight="1" thickBot="1">
      <c r="A519" s="251" t="s">
        <v>340</v>
      </c>
      <c r="B519" s="251"/>
      <c r="C519" s="258"/>
      <c r="D519" s="258"/>
      <c r="E519" s="258"/>
      <c r="F519" s="258"/>
      <c r="G519" s="258"/>
      <c r="H519" s="258"/>
      <c r="I519" s="258"/>
      <c r="J519" s="251"/>
      <c r="K519" s="251"/>
      <c r="L519" s="251"/>
      <c r="M519" s="251"/>
      <c r="N519" s="251"/>
      <c r="O519" s="251"/>
      <c r="P519" s="251"/>
      <c r="Q519" s="251"/>
      <c r="R519" s="251"/>
      <c r="S519" s="259"/>
      <c r="T519" s="259"/>
      <c r="U519" s="259"/>
      <c r="V519" s="259"/>
      <c r="W519" s="259"/>
      <c r="X519" s="259"/>
      <c r="Y519" s="259"/>
      <c r="Z519" s="259"/>
      <c r="AA519" s="259"/>
    </row>
    <row r="520" spans="1:32" s="233" customFormat="1" ht="84" customHeight="1" thickBot="1">
      <c r="A520" s="253"/>
      <c r="B520" s="291" t="s">
        <v>328</v>
      </c>
      <c r="C520" s="481" t="s">
        <v>339</v>
      </c>
      <c r="D520" s="481"/>
      <c r="E520" s="481"/>
      <c r="F520" s="481"/>
      <c r="G520" s="481"/>
      <c r="H520" s="481"/>
      <c r="I520" s="481"/>
      <c r="J520" s="481"/>
      <c r="K520" s="481"/>
      <c r="L520" s="481"/>
      <c r="M520" s="481"/>
      <c r="N520" s="481"/>
      <c r="O520" s="481"/>
      <c r="P520" s="481"/>
      <c r="Q520" s="481"/>
      <c r="R520" s="481"/>
      <c r="S520" s="481"/>
      <c r="T520" s="481"/>
      <c r="U520" s="481"/>
      <c r="V520" s="481"/>
      <c r="W520" s="481"/>
      <c r="X520" s="481"/>
      <c r="Y520" s="373"/>
      <c r="Z520" s="373"/>
      <c r="AA520" s="374"/>
    </row>
    <row r="521" spans="1:32" s="233" customFormat="1" ht="20.25" customHeight="1" thickBot="1">
      <c r="A521" s="251" t="s">
        <v>338</v>
      </c>
      <c r="B521" s="251"/>
      <c r="C521" s="258"/>
      <c r="D521" s="258"/>
      <c r="E521" s="258"/>
      <c r="F521" s="258"/>
      <c r="G521" s="258"/>
      <c r="H521" s="258"/>
      <c r="I521" s="258"/>
      <c r="J521" s="251"/>
      <c r="K521" s="251"/>
      <c r="L521" s="251"/>
      <c r="M521" s="251"/>
      <c r="N521" s="251"/>
      <c r="O521" s="251"/>
      <c r="P521" s="251"/>
      <c r="Q521" s="251"/>
      <c r="R521" s="251"/>
      <c r="S521" s="259"/>
      <c r="T521" s="259"/>
      <c r="U521" s="259"/>
      <c r="V521" s="259"/>
      <c r="W521" s="259"/>
      <c r="X521" s="259"/>
      <c r="Y521" s="259"/>
      <c r="Z521" s="259"/>
      <c r="AA521" s="259"/>
    </row>
    <row r="522" spans="1:32" s="233" customFormat="1" ht="84" customHeight="1">
      <c r="A522" s="253"/>
      <c r="B522" s="292" t="s">
        <v>328</v>
      </c>
      <c r="C522" s="434" t="s">
        <v>337</v>
      </c>
      <c r="D522" s="413"/>
      <c r="E522" s="413"/>
      <c r="F522" s="413"/>
      <c r="G522" s="413"/>
      <c r="H522" s="413"/>
      <c r="I522" s="413"/>
      <c r="J522" s="413"/>
      <c r="K522" s="413"/>
      <c r="L522" s="413"/>
      <c r="M522" s="413"/>
      <c r="N522" s="413"/>
      <c r="O522" s="413"/>
      <c r="P522" s="413"/>
      <c r="Q522" s="413"/>
      <c r="R522" s="413"/>
      <c r="S522" s="413"/>
      <c r="T522" s="413"/>
      <c r="U522" s="413"/>
      <c r="V522" s="413"/>
      <c r="W522" s="413"/>
      <c r="X522" s="413"/>
      <c r="Y522" s="380"/>
      <c r="Z522" s="380"/>
      <c r="AA522" s="381"/>
    </row>
    <row r="523" spans="1:32" s="233" customFormat="1" ht="153" customHeight="1" thickBot="1">
      <c r="A523" s="253"/>
      <c r="B523" s="297" t="s">
        <v>336</v>
      </c>
      <c r="C523" s="428" t="s">
        <v>899</v>
      </c>
      <c r="D523" s="412"/>
      <c r="E523" s="412"/>
      <c r="F523" s="412"/>
      <c r="G523" s="412"/>
      <c r="H523" s="412"/>
      <c r="I523" s="412"/>
      <c r="J523" s="412"/>
      <c r="K523" s="412"/>
      <c r="L523" s="412"/>
      <c r="M523" s="412"/>
      <c r="N523" s="412"/>
      <c r="O523" s="412"/>
      <c r="P523" s="412"/>
      <c r="Q523" s="412"/>
      <c r="R523" s="412"/>
      <c r="S523" s="412"/>
      <c r="T523" s="412"/>
      <c r="U523" s="412"/>
      <c r="V523" s="412"/>
      <c r="W523" s="412"/>
      <c r="X523" s="412"/>
      <c r="Y523" s="375"/>
      <c r="Z523" s="375"/>
      <c r="AA523" s="376"/>
    </row>
    <row r="524" spans="1:32" s="233" customFormat="1" ht="20.25" customHeight="1" thickBot="1">
      <c r="A524" s="251" t="s">
        <v>335</v>
      </c>
      <c r="B524" s="251"/>
      <c r="C524" s="258"/>
      <c r="D524" s="258"/>
      <c r="E524" s="258"/>
      <c r="F524" s="258"/>
      <c r="G524" s="258"/>
      <c r="H524" s="258"/>
      <c r="I524" s="258"/>
      <c r="J524" s="251"/>
      <c r="K524" s="251"/>
      <c r="L524" s="251"/>
      <c r="M524" s="251"/>
      <c r="N524" s="251"/>
      <c r="O524" s="251"/>
      <c r="P524" s="251"/>
      <c r="Q524" s="251"/>
      <c r="R524" s="251"/>
      <c r="S524" s="259"/>
      <c r="T524" s="259"/>
      <c r="U524" s="259"/>
      <c r="V524" s="259"/>
      <c r="W524" s="259"/>
      <c r="X524" s="259"/>
      <c r="Y524" s="259"/>
      <c r="Z524" s="259"/>
      <c r="AA524" s="259"/>
    </row>
    <row r="525" spans="1:32" s="233" customFormat="1" ht="43.5" customHeight="1" thickBot="1">
      <c r="A525" s="253"/>
      <c r="B525" s="291" t="s">
        <v>328</v>
      </c>
      <c r="C525" s="558" t="s">
        <v>334</v>
      </c>
      <c r="D525" s="408"/>
      <c r="E525" s="408"/>
      <c r="F525" s="408"/>
      <c r="G525" s="408"/>
      <c r="H525" s="408"/>
      <c r="I525" s="408"/>
      <c r="J525" s="408"/>
      <c r="K525" s="408"/>
      <c r="L525" s="408"/>
      <c r="M525" s="408"/>
      <c r="N525" s="408"/>
      <c r="O525" s="408"/>
      <c r="P525" s="408"/>
      <c r="Q525" s="408"/>
      <c r="R525" s="408"/>
      <c r="S525" s="408"/>
      <c r="T525" s="408"/>
      <c r="U525" s="408"/>
      <c r="V525" s="408"/>
      <c r="W525" s="408"/>
      <c r="X525" s="408"/>
      <c r="Y525" s="373"/>
      <c r="Z525" s="373"/>
      <c r="AA525" s="374"/>
    </row>
    <row r="526" spans="1:32" s="233" customFormat="1" ht="20.25" customHeight="1" thickBot="1">
      <c r="A526" s="251" t="s">
        <v>333</v>
      </c>
      <c r="B526" s="251"/>
      <c r="C526" s="258"/>
      <c r="D526" s="258"/>
      <c r="E526" s="258"/>
      <c r="F526" s="258"/>
      <c r="G526" s="258"/>
      <c r="H526" s="258"/>
      <c r="I526" s="258"/>
      <c r="J526" s="251"/>
      <c r="K526" s="251"/>
      <c r="L526" s="251"/>
      <c r="M526" s="251"/>
      <c r="N526" s="251"/>
      <c r="O526" s="251"/>
      <c r="P526" s="251"/>
      <c r="Q526" s="251"/>
      <c r="R526" s="251"/>
      <c r="S526" s="259"/>
      <c r="T526" s="259"/>
      <c r="U526" s="259"/>
      <c r="V526" s="259"/>
      <c r="W526" s="259"/>
      <c r="X526" s="259"/>
      <c r="Y526" s="259"/>
      <c r="Z526" s="259"/>
      <c r="AA526" s="259"/>
    </row>
    <row r="527" spans="1:32" s="233" customFormat="1" ht="43.5" customHeight="1" thickBot="1">
      <c r="A527" s="253"/>
      <c r="B527" s="291" t="s">
        <v>328</v>
      </c>
      <c r="C527" s="558" t="s">
        <v>332</v>
      </c>
      <c r="D527" s="408"/>
      <c r="E527" s="408"/>
      <c r="F527" s="408"/>
      <c r="G527" s="408"/>
      <c r="H527" s="408"/>
      <c r="I527" s="408"/>
      <c r="J527" s="408"/>
      <c r="K527" s="408"/>
      <c r="L527" s="408"/>
      <c r="M527" s="408"/>
      <c r="N527" s="408"/>
      <c r="O527" s="408"/>
      <c r="P527" s="408"/>
      <c r="Q527" s="408"/>
      <c r="R527" s="408"/>
      <c r="S527" s="408"/>
      <c r="T527" s="408"/>
      <c r="U527" s="408"/>
      <c r="V527" s="408"/>
      <c r="W527" s="408"/>
      <c r="X527" s="408"/>
      <c r="Y527" s="373"/>
      <c r="Z527" s="373"/>
      <c r="AA527" s="374"/>
    </row>
    <row r="528" spans="1:32" s="233" customFormat="1" ht="20.25" customHeight="1">
      <c r="A528" s="253"/>
      <c r="B528" s="253"/>
      <c r="C528" s="253"/>
      <c r="D528" s="253"/>
      <c r="E528" s="253"/>
      <c r="F528" s="253"/>
      <c r="G528" s="253"/>
      <c r="H528" s="253"/>
      <c r="I528" s="255"/>
      <c r="J528" s="255"/>
      <c r="K528" s="255"/>
      <c r="L528" s="255"/>
      <c r="M528" s="255"/>
      <c r="N528" s="255"/>
      <c r="O528" s="255"/>
      <c r="P528" s="255"/>
      <c r="Q528" s="255"/>
      <c r="R528" s="255"/>
      <c r="S528" s="255"/>
      <c r="T528" s="255"/>
      <c r="U528" s="255"/>
      <c r="V528" s="255"/>
      <c r="W528" s="255"/>
      <c r="X528" s="255"/>
      <c r="Y528" s="255"/>
      <c r="Z528" s="255"/>
      <c r="AA528" s="255"/>
    </row>
    <row r="529" spans="1:32" s="233" customFormat="1" ht="20.25" customHeight="1">
      <c r="A529" s="253"/>
      <c r="B529" s="253"/>
      <c r="C529" s="253"/>
      <c r="D529" s="253"/>
      <c r="E529" s="253"/>
      <c r="F529" s="253"/>
      <c r="G529" s="253"/>
      <c r="H529" s="253"/>
      <c r="I529" s="255"/>
      <c r="J529" s="255"/>
      <c r="K529" s="255"/>
      <c r="L529" s="255"/>
      <c r="M529" s="255"/>
      <c r="N529" s="255"/>
      <c r="O529" s="255"/>
      <c r="P529" s="255"/>
      <c r="Q529" s="255"/>
      <c r="R529" s="255"/>
      <c r="S529" s="255"/>
      <c r="T529" s="255"/>
      <c r="U529" s="255"/>
      <c r="V529" s="255"/>
      <c r="W529" s="255"/>
      <c r="X529" s="255"/>
      <c r="Y529" s="255"/>
      <c r="Z529" s="255"/>
      <c r="AA529" s="255"/>
    </row>
    <row r="530" spans="1:32" ht="20.25" customHeight="1" thickBot="1">
      <c r="A530" s="251" t="s">
        <v>331</v>
      </c>
      <c r="B530" s="251"/>
      <c r="C530" s="258"/>
      <c r="D530" s="258"/>
      <c r="E530" s="258"/>
      <c r="F530" s="258"/>
      <c r="G530" s="258"/>
      <c r="H530" s="258"/>
      <c r="I530" s="258"/>
      <c r="J530" s="251"/>
      <c r="K530" s="251"/>
      <c r="L530" s="251"/>
      <c r="M530" s="251"/>
      <c r="N530" s="251"/>
      <c r="O530" s="251"/>
      <c r="P530" s="251"/>
      <c r="Q530" s="251"/>
      <c r="R530" s="251"/>
      <c r="S530" s="259"/>
      <c r="T530" s="259"/>
      <c r="U530" s="259"/>
      <c r="V530" s="259"/>
      <c r="W530" s="259"/>
      <c r="X530" s="259"/>
      <c r="Y530" s="259"/>
      <c r="Z530" s="259"/>
      <c r="AA530" s="259"/>
      <c r="AB530" s="233"/>
      <c r="AC530" s="233"/>
      <c r="AD530" s="233"/>
      <c r="AE530" s="233"/>
      <c r="AF530" s="233"/>
    </row>
    <row r="531" spans="1:32" ht="53.25" customHeight="1" thickBot="1">
      <c r="A531" s="253"/>
      <c r="B531" s="291" t="s">
        <v>328</v>
      </c>
      <c r="C531" s="474" t="s">
        <v>330</v>
      </c>
      <c r="D531" s="479"/>
      <c r="E531" s="479"/>
      <c r="F531" s="479"/>
      <c r="G531" s="479"/>
      <c r="H531" s="479"/>
      <c r="I531" s="479"/>
      <c r="J531" s="479"/>
      <c r="K531" s="479"/>
      <c r="L531" s="479"/>
      <c r="M531" s="479"/>
      <c r="N531" s="479"/>
      <c r="O531" s="479"/>
      <c r="P531" s="479"/>
      <c r="Q531" s="479"/>
      <c r="R531" s="479"/>
      <c r="S531" s="479"/>
      <c r="T531" s="479"/>
      <c r="U531" s="479"/>
      <c r="V531" s="479"/>
      <c r="W531" s="479"/>
      <c r="X531" s="480"/>
      <c r="Y531" s="373"/>
      <c r="Z531" s="373"/>
      <c r="AA531" s="374"/>
      <c r="AB531" s="233"/>
      <c r="AC531" s="233"/>
      <c r="AD531" s="233"/>
      <c r="AE531" s="233"/>
      <c r="AF531" s="233"/>
    </row>
    <row r="532" spans="1:32" ht="20.25" customHeight="1">
      <c r="A532" s="253"/>
      <c r="B532" s="253"/>
      <c r="C532" s="253"/>
      <c r="D532" s="253"/>
      <c r="E532" s="253"/>
      <c r="F532" s="253"/>
      <c r="G532" s="253"/>
      <c r="H532" s="253"/>
      <c r="I532" s="255"/>
      <c r="J532" s="255"/>
      <c r="K532" s="255"/>
      <c r="L532" s="255"/>
      <c r="M532" s="255"/>
      <c r="N532" s="255"/>
      <c r="O532" s="255"/>
      <c r="P532" s="255"/>
      <c r="Q532" s="255"/>
      <c r="R532" s="255"/>
      <c r="S532" s="255"/>
      <c r="T532" s="255"/>
      <c r="U532" s="255"/>
      <c r="V532" s="255"/>
      <c r="W532" s="255"/>
      <c r="X532" s="255"/>
      <c r="Y532" s="255"/>
      <c r="Z532" s="255"/>
      <c r="AA532" s="255"/>
      <c r="AB532" s="233"/>
      <c r="AC532" s="233"/>
      <c r="AD532" s="233"/>
      <c r="AE532" s="233"/>
      <c r="AF532" s="233"/>
    </row>
    <row r="533" spans="1:32" ht="20.25" customHeight="1">
      <c r="A533" s="253"/>
      <c r="B533" s="253"/>
      <c r="C533" s="253"/>
      <c r="D533" s="253"/>
      <c r="E533" s="253"/>
      <c r="F533" s="253"/>
      <c r="G533" s="253"/>
      <c r="H533" s="253"/>
      <c r="I533" s="255"/>
      <c r="J533" s="255"/>
      <c r="K533" s="255"/>
      <c r="L533" s="255"/>
      <c r="M533" s="255"/>
      <c r="N533" s="255"/>
      <c r="O533" s="255"/>
      <c r="P533" s="255"/>
      <c r="Q533" s="255"/>
      <c r="R533" s="255"/>
      <c r="S533" s="255"/>
      <c r="T533" s="255"/>
      <c r="U533" s="255"/>
      <c r="V533" s="255"/>
      <c r="W533" s="255"/>
      <c r="X533" s="255"/>
      <c r="Y533" s="255"/>
      <c r="Z533" s="255"/>
      <c r="AA533" s="255"/>
      <c r="AB533" s="233"/>
      <c r="AC533" s="233"/>
      <c r="AD533" s="233"/>
      <c r="AE533" s="233"/>
      <c r="AF533" s="233"/>
    </row>
    <row r="534" spans="1:32" ht="20.25" customHeight="1" thickBot="1">
      <c r="A534" s="251" t="s">
        <v>329</v>
      </c>
      <c r="B534" s="251"/>
      <c r="C534" s="258"/>
      <c r="D534" s="258"/>
      <c r="E534" s="258"/>
      <c r="F534" s="258"/>
      <c r="G534" s="258"/>
      <c r="H534" s="258"/>
      <c r="I534" s="258"/>
      <c r="J534" s="251"/>
      <c r="K534" s="251"/>
      <c r="L534" s="251"/>
      <c r="M534" s="251"/>
      <c r="N534" s="251"/>
      <c r="O534" s="251"/>
      <c r="P534" s="251"/>
      <c r="Q534" s="251"/>
      <c r="R534" s="251"/>
      <c r="S534" s="259"/>
      <c r="T534" s="259"/>
      <c r="U534" s="259"/>
      <c r="V534" s="259"/>
      <c r="W534" s="259"/>
      <c r="X534" s="259"/>
      <c r="Y534" s="259"/>
      <c r="Z534" s="259"/>
      <c r="AA534" s="259"/>
      <c r="AB534" s="233"/>
      <c r="AC534" s="233"/>
      <c r="AD534" s="233"/>
      <c r="AE534" s="233"/>
      <c r="AF534" s="233"/>
    </row>
    <row r="535" spans="1:32" ht="34.5" customHeight="1" thickBot="1">
      <c r="A535" s="253"/>
      <c r="B535" s="291" t="s">
        <v>328</v>
      </c>
      <c r="C535" s="474" t="s">
        <v>327</v>
      </c>
      <c r="D535" s="479"/>
      <c r="E535" s="479"/>
      <c r="F535" s="479"/>
      <c r="G535" s="479"/>
      <c r="H535" s="479"/>
      <c r="I535" s="479"/>
      <c r="J535" s="479"/>
      <c r="K535" s="479"/>
      <c r="L535" s="479"/>
      <c r="M535" s="479"/>
      <c r="N535" s="479"/>
      <c r="O535" s="479"/>
      <c r="P535" s="479"/>
      <c r="Q535" s="479"/>
      <c r="R535" s="479"/>
      <c r="S535" s="479"/>
      <c r="T535" s="479"/>
      <c r="U535" s="479"/>
      <c r="V535" s="479"/>
      <c r="W535" s="479"/>
      <c r="X535" s="480"/>
      <c r="Y535" s="373"/>
      <c r="Z535" s="373"/>
      <c r="AA535" s="374"/>
      <c r="AB535" s="233"/>
      <c r="AC535" s="233"/>
      <c r="AD535" s="233"/>
      <c r="AE535" s="233"/>
      <c r="AF535" s="233"/>
    </row>
    <row r="536" spans="1:32" ht="20.25" customHeight="1">
      <c r="A536" s="253"/>
      <c r="B536" s="253"/>
      <c r="C536" s="253"/>
      <c r="D536" s="253"/>
      <c r="E536" s="253"/>
      <c r="F536" s="253"/>
      <c r="G536" s="253"/>
      <c r="H536" s="253"/>
      <c r="I536" s="255"/>
      <c r="J536" s="255"/>
      <c r="K536" s="255"/>
      <c r="L536" s="255"/>
      <c r="M536" s="255"/>
      <c r="N536" s="255"/>
      <c r="O536" s="255"/>
      <c r="P536" s="255"/>
      <c r="Q536" s="255"/>
      <c r="R536" s="255"/>
      <c r="S536" s="255"/>
      <c r="T536" s="255"/>
      <c r="U536" s="255"/>
      <c r="V536" s="255"/>
      <c r="W536" s="255"/>
      <c r="X536" s="255"/>
      <c r="Y536" s="255"/>
      <c r="Z536" s="255"/>
      <c r="AA536" s="255"/>
      <c r="AB536" s="233"/>
      <c r="AC536" s="233"/>
      <c r="AD536" s="233"/>
      <c r="AE536" s="233"/>
      <c r="AF536" s="233"/>
    </row>
    <row r="537" spans="1:32" ht="20.25" customHeight="1">
      <c r="A537" s="253"/>
      <c r="B537" s="253"/>
      <c r="C537" s="254"/>
      <c r="D537" s="254"/>
      <c r="E537" s="253"/>
      <c r="F537" s="253"/>
      <c r="G537" s="253"/>
      <c r="H537" s="253"/>
      <c r="I537" s="255"/>
      <c r="J537" s="255"/>
      <c r="K537" s="255"/>
      <c r="L537" s="255"/>
      <c r="M537" s="255"/>
      <c r="N537" s="255"/>
      <c r="O537" s="255"/>
      <c r="P537" s="255"/>
      <c r="Q537" s="255"/>
      <c r="R537" s="255"/>
      <c r="S537" s="255"/>
      <c r="T537" s="255"/>
      <c r="U537" s="255"/>
      <c r="V537" s="255"/>
      <c r="W537" s="255"/>
      <c r="X537" s="255"/>
      <c r="Y537" s="255"/>
      <c r="Z537" s="255"/>
      <c r="AA537" s="255"/>
      <c r="AB537" s="233"/>
      <c r="AC537" s="233"/>
      <c r="AD537" s="233"/>
      <c r="AE537" s="233"/>
      <c r="AF537" s="233"/>
    </row>
    <row r="538" spans="1:32" ht="20.25" customHeight="1">
      <c r="A538" s="253"/>
      <c r="B538" s="253"/>
      <c r="C538" s="253"/>
      <c r="D538" s="253"/>
      <c r="E538" s="253"/>
      <c r="F538" s="253"/>
      <c r="G538" s="253"/>
      <c r="H538" s="253"/>
      <c r="I538" s="255"/>
      <c r="J538" s="255"/>
      <c r="K538" s="255"/>
      <c r="L538" s="255"/>
      <c r="M538" s="255"/>
      <c r="N538" s="255"/>
      <c r="O538" s="255"/>
      <c r="P538" s="255"/>
      <c r="Q538" s="255"/>
      <c r="R538" s="255"/>
      <c r="S538" s="255"/>
      <c r="T538" s="255"/>
      <c r="U538" s="255"/>
      <c r="V538" s="255"/>
      <c r="W538" s="255"/>
      <c r="X538" s="255"/>
      <c r="Y538" s="255"/>
      <c r="Z538" s="255"/>
      <c r="AA538" s="255"/>
      <c r="AB538" s="233"/>
      <c r="AC538" s="233"/>
      <c r="AD538" s="233"/>
      <c r="AE538" s="233"/>
      <c r="AF538" s="233"/>
    </row>
    <row r="539" spans="1:32" ht="20.25" customHeight="1">
      <c r="A539" s="253"/>
      <c r="B539" s="253"/>
      <c r="C539" s="253"/>
      <c r="D539" s="255"/>
      <c r="E539" s="255"/>
      <c r="F539" s="255"/>
      <c r="G539" s="255"/>
      <c r="H539" s="255"/>
      <c r="I539" s="255"/>
      <c r="J539" s="255"/>
      <c r="K539" s="255"/>
      <c r="L539" s="255"/>
      <c r="M539" s="255"/>
      <c r="N539" s="255"/>
      <c r="O539" s="255"/>
      <c r="P539" s="255"/>
      <c r="Q539" s="255"/>
      <c r="R539" s="255"/>
      <c r="S539" s="255"/>
      <c r="T539" s="255"/>
      <c r="U539" s="255"/>
      <c r="V539" s="255"/>
      <c r="W539" s="255"/>
      <c r="X539" s="255"/>
      <c r="Y539" s="255"/>
      <c r="Z539" s="255"/>
      <c r="AA539" s="255"/>
      <c r="AB539" s="233"/>
      <c r="AC539" s="233"/>
      <c r="AD539" s="233"/>
      <c r="AE539" s="233"/>
      <c r="AF539" s="233"/>
    </row>
    <row r="540" spans="1:32" ht="20.25" customHeight="1">
      <c r="A540" s="253"/>
      <c r="B540" s="253"/>
      <c r="C540" s="253"/>
      <c r="D540" s="255"/>
      <c r="E540" s="255"/>
      <c r="F540" s="255"/>
      <c r="G540" s="255"/>
      <c r="H540" s="255"/>
      <c r="I540" s="255"/>
      <c r="J540" s="255"/>
      <c r="K540" s="255"/>
      <c r="L540" s="255"/>
      <c r="M540" s="255"/>
      <c r="N540" s="255"/>
      <c r="O540" s="255"/>
      <c r="P540" s="255"/>
      <c r="Q540" s="255"/>
      <c r="R540" s="255"/>
      <c r="S540" s="255"/>
      <c r="T540" s="255"/>
      <c r="U540" s="255"/>
      <c r="V540" s="255"/>
      <c r="W540" s="255"/>
      <c r="X540" s="255"/>
      <c r="Y540" s="255"/>
      <c r="Z540" s="255"/>
      <c r="AA540" s="255"/>
      <c r="AB540" s="233"/>
      <c r="AC540" s="233"/>
      <c r="AD540" s="233"/>
      <c r="AE540" s="233"/>
      <c r="AF540" s="233"/>
    </row>
    <row r="541" spans="1:32" ht="20.25" customHeight="1">
      <c r="A541" s="256"/>
      <c r="B541" s="256"/>
      <c r="C541" s="256"/>
      <c r="D541" s="233"/>
      <c r="E541" s="233"/>
      <c r="F541" s="233"/>
      <c r="G541" s="233"/>
      <c r="H541" s="233"/>
      <c r="I541" s="233"/>
      <c r="J541" s="233"/>
      <c r="K541" s="233"/>
      <c r="L541" s="233"/>
      <c r="M541" s="233"/>
      <c r="N541" s="233"/>
      <c r="O541" s="233"/>
      <c r="P541" s="233"/>
      <c r="Q541" s="233"/>
      <c r="R541" s="233"/>
      <c r="S541" s="233"/>
      <c r="T541" s="233"/>
      <c r="U541" s="233"/>
      <c r="V541" s="233"/>
      <c r="W541" s="233"/>
      <c r="X541" s="233"/>
      <c r="Y541" s="233"/>
      <c r="Z541" s="233"/>
      <c r="AA541" s="233"/>
    </row>
    <row r="542" spans="1:32" s="233" customFormat="1" ht="20.25" customHeight="1">
      <c r="A542" s="256"/>
      <c r="B542" s="256"/>
      <c r="C542" s="256"/>
      <c r="AB542" s="223"/>
      <c r="AC542" s="223"/>
      <c r="AD542" s="223"/>
      <c r="AE542" s="223"/>
      <c r="AF542" s="223"/>
    </row>
    <row r="543" spans="1:32" s="233" customFormat="1" ht="20.25" customHeight="1">
      <c r="A543" s="235"/>
      <c r="B543" s="235"/>
      <c r="C543" s="235"/>
      <c r="AB543" s="223"/>
      <c r="AC543" s="223"/>
      <c r="AD543" s="223"/>
      <c r="AE543" s="223"/>
      <c r="AF543" s="223"/>
    </row>
    <row r="544" spans="1:32" s="233" customFormat="1" ht="20.25" customHeight="1">
      <c r="A544" s="256"/>
      <c r="B544" s="256"/>
      <c r="C544" s="256"/>
      <c r="AB544" s="223"/>
      <c r="AC544" s="223"/>
      <c r="AD544" s="223"/>
      <c r="AE544" s="223"/>
      <c r="AF544" s="223"/>
    </row>
    <row r="545" spans="1:32" s="233" customFormat="1" ht="20.25" customHeight="1">
      <c r="A545" s="256"/>
      <c r="B545" s="256"/>
      <c r="C545" s="256"/>
      <c r="AB545" s="223"/>
      <c r="AC545" s="223"/>
      <c r="AD545" s="223"/>
      <c r="AE545" s="223"/>
      <c r="AF545" s="223"/>
    </row>
    <row r="546" spans="1:32" s="233" customFormat="1" ht="20.25" customHeight="1">
      <c r="A546" s="235"/>
      <c r="B546" s="235"/>
      <c r="C546" s="235"/>
      <c r="AB546" s="223"/>
      <c r="AC546" s="223"/>
      <c r="AD546" s="223"/>
      <c r="AE546" s="223"/>
      <c r="AF546" s="223"/>
    </row>
    <row r="547" spans="1:32" s="233" customFormat="1" ht="20.25" customHeight="1">
      <c r="A547" s="235"/>
      <c r="B547" s="235"/>
      <c r="C547" s="235"/>
      <c r="AB547" s="223"/>
      <c r="AC547" s="223"/>
      <c r="AD547" s="223"/>
      <c r="AE547" s="223"/>
      <c r="AF547" s="223"/>
    </row>
    <row r="548" spans="1:32" s="233" customFormat="1" ht="20.25" customHeight="1">
      <c r="A548" s="235"/>
      <c r="B548" s="235"/>
      <c r="C548" s="235"/>
      <c r="AB548" s="223"/>
      <c r="AC548" s="223"/>
      <c r="AD548" s="223"/>
      <c r="AE548" s="223"/>
      <c r="AF548" s="223"/>
    </row>
    <row r="549" spans="1:32" ht="20.25" customHeight="1">
      <c r="A549" s="235"/>
      <c r="B549" s="235"/>
      <c r="C549" s="235"/>
      <c r="D549" s="233"/>
      <c r="E549" s="233"/>
      <c r="F549" s="233"/>
      <c r="G549" s="233"/>
      <c r="H549" s="233"/>
      <c r="I549" s="233"/>
      <c r="J549" s="233"/>
      <c r="K549" s="233"/>
      <c r="L549" s="233"/>
      <c r="M549" s="233"/>
      <c r="N549" s="233"/>
      <c r="O549" s="233"/>
      <c r="P549" s="233"/>
      <c r="Q549" s="233"/>
      <c r="R549" s="233"/>
      <c r="S549" s="233"/>
      <c r="T549" s="233"/>
      <c r="U549" s="233"/>
      <c r="V549" s="233"/>
      <c r="W549" s="233"/>
      <c r="X549" s="233"/>
      <c r="Y549" s="233"/>
      <c r="Z549" s="233"/>
      <c r="AA549" s="233"/>
    </row>
    <row r="550" spans="1:32" ht="20.25" customHeight="1">
      <c r="A550" s="235"/>
      <c r="B550" s="235"/>
      <c r="C550" s="235"/>
      <c r="D550" s="233"/>
      <c r="E550" s="233"/>
      <c r="F550" s="233"/>
      <c r="G550" s="233"/>
      <c r="H550" s="233"/>
      <c r="I550" s="233"/>
      <c r="J550" s="233"/>
      <c r="K550" s="233"/>
      <c r="L550" s="233"/>
      <c r="M550" s="233"/>
      <c r="N550" s="233"/>
      <c r="O550" s="233"/>
      <c r="P550" s="233"/>
      <c r="Q550" s="233"/>
      <c r="R550" s="233"/>
      <c r="S550" s="233"/>
      <c r="T550" s="233"/>
      <c r="U550" s="233"/>
      <c r="V550" s="233"/>
      <c r="W550" s="233"/>
      <c r="X550" s="233"/>
      <c r="Y550" s="233"/>
      <c r="Z550" s="233"/>
      <c r="AA550" s="233"/>
    </row>
    <row r="551" spans="1:32" ht="20.25" customHeight="1">
      <c r="A551" s="235"/>
      <c r="B551" s="235"/>
      <c r="C551" s="235"/>
      <c r="D551" s="233"/>
      <c r="E551" s="233"/>
      <c r="F551" s="233"/>
      <c r="G551" s="233"/>
      <c r="H551" s="233"/>
      <c r="I551" s="233"/>
      <c r="J551" s="233"/>
      <c r="K551" s="233"/>
      <c r="L551" s="233"/>
      <c r="M551" s="233"/>
      <c r="N551" s="233"/>
      <c r="O551" s="233"/>
      <c r="P551" s="233"/>
      <c r="Q551" s="233"/>
      <c r="R551" s="233"/>
      <c r="S551" s="233"/>
      <c r="T551" s="233"/>
      <c r="U551" s="233"/>
      <c r="V551" s="233"/>
      <c r="W551" s="233"/>
      <c r="X551" s="233"/>
      <c r="Y551" s="233"/>
      <c r="Z551" s="233"/>
      <c r="AA551" s="233"/>
    </row>
    <row r="552" spans="1:32" ht="20.25" customHeight="1">
      <c r="A552" s="235"/>
      <c r="B552" s="235"/>
      <c r="C552" s="235"/>
      <c r="D552" s="233"/>
      <c r="E552" s="233"/>
      <c r="F552" s="233"/>
      <c r="G552" s="233"/>
      <c r="H552" s="233"/>
      <c r="I552" s="233"/>
      <c r="J552" s="233"/>
      <c r="K552" s="233"/>
      <c r="L552" s="233"/>
      <c r="M552" s="233"/>
      <c r="N552" s="233"/>
      <c r="O552" s="233"/>
      <c r="P552" s="233"/>
      <c r="Q552" s="233"/>
      <c r="R552" s="233"/>
      <c r="S552" s="233"/>
      <c r="T552" s="233"/>
      <c r="U552" s="233"/>
      <c r="V552" s="233"/>
      <c r="W552" s="233"/>
      <c r="X552" s="233"/>
      <c r="Y552" s="233"/>
      <c r="Z552" s="233"/>
      <c r="AA552" s="233"/>
    </row>
    <row r="553" spans="1:32" ht="20.25" customHeight="1">
      <c r="A553" s="235"/>
      <c r="B553" s="235"/>
      <c r="C553" s="235"/>
      <c r="D553" s="233"/>
      <c r="E553" s="233"/>
      <c r="F553" s="233"/>
      <c r="G553" s="233"/>
      <c r="H553" s="233"/>
      <c r="I553" s="233"/>
      <c r="J553" s="233"/>
      <c r="K553" s="233"/>
      <c r="L553" s="233"/>
      <c r="M553" s="233"/>
      <c r="N553" s="233"/>
      <c r="O553" s="233"/>
      <c r="P553" s="233"/>
      <c r="Q553" s="233"/>
      <c r="R553" s="233"/>
      <c r="S553" s="233"/>
      <c r="T553" s="233"/>
      <c r="U553" s="233"/>
      <c r="V553" s="233"/>
      <c r="W553" s="233"/>
      <c r="X553" s="233"/>
      <c r="Y553" s="233"/>
      <c r="Z553" s="233"/>
      <c r="AA553" s="233"/>
    </row>
    <row r="554" spans="1:32" ht="20.25" customHeight="1">
      <c r="A554" s="235"/>
      <c r="B554" s="235"/>
      <c r="C554" s="235"/>
      <c r="D554" s="233"/>
      <c r="E554" s="233"/>
      <c r="F554" s="233"/>
      <c r="G554" s="233"/>
      <c r="H554" s="233"/>
      <c r="I554" s="233"/>
      <c r="J554" s="233"/>
      <c r="K554" s="233"/>
      <c r="L554" s="233"/>
      <c r="M554" s="233"/>
      <c r="N554" s="233"/>
      <c r="O554" s="233"/>
      <c r="P554" s="233"/>
      <c r="Q554" s="233"/>
      <c r="R554" s="233"/>
      <c r="S554" s="233"/>
      <c r="T554" s="233"/>
      <c r="U554" s="233"/>
      <c r="V554" s="233"/>
      <c r="W554" s="233"/>
      <c r="X554" s="233"/>
      <c r="Y554" s="233"/>
      <c r="Z554" s="233"/>
      <c r="AA554" s="233"/>
    </row>
    <row r="555" spans="1:32" ht="20.25" customHeight="1">
      <c r="A555" s="235"/>
      <c r="B555" s="235"/>
      <c r="C555" s="235"/>
      <c r="D555" s="233"/>
      <c r="E555" s="233"/>
      <c r="F555" s="233"/>
      <c r="G555" s="233"/>
      <c r="H555" s="233"/>
      <c r="I555" s="233"/>
      <c r="J555" s="233"/>
      <c r="K555" s="233"/>
      <c r="L555" s="233"/>
      <c r="M555" s="233"/>
      <c r="N555" s="233"/>
      <c r="O555" s="233"/>
      <c r="P555" s="233"/>
      <c r="Q555" s="233"/>
      <c r="R555" s="233"/>
      <c r="S555" s="233"/>
      <c r="T555" s="233"/>
      <c r="U555" s="233"/>
      <c r="V555" s="233"/>
      <c r="W555" s="233"/>
      <c r="X555" s="233"/>
      <c r="Y555" s="233"/>
      <c r="Z555" s="233"/>
      <c r="AA555" s="233"/>
    </row>
    <row r="556" spans="1:32" ht="20.25" customHeight="1">
      <c r="A556" s="235"/>
      <c r="B556" s="235"/>
      <c r="C556" s="235"/>
      <c r="D556" s="233"/>
      <c r="E556" s="233"/>
      <c r="F556" s="233"/>
      <c r="G556" s="233"/>
      <c r="H556" s="233"/>
      <c r="I556" s="233"/>
      <c r="J556" s="233"/>
      <c r="K556" s="233"/>
      <c r="L556" s="233"/>
      <c r="M556" s="233"/>
      <c r="N556" s="233"/>
      <c r="O556" s="233"/>
      <c r="P556" s="233"/>
      <c r="Q556" s="233"/>
      <c r="R556" s="233"/>
      <c r="S556" s="233"/>
      <c r="T556" s="233"/>
      <c r="U556" s="233"/>
      <c r="V556" s="233"/>
      <c r="W556" s="233"/>
      <c r="X556" s="233"/>
      <c r="Y556" s="233"/>
      <c r="Z556" s="233"/>
      <c r="AA556" s="233"/>
    </row>
    <row r="557" spans="1:32" ht="20.25" customHeight="1">
      <c r="A557" s="235"/>
      <c r="B557" s="235"/>
      <c r="C557" s="235"/>
      <c r="D557" s="233"/>
      <c r="E557" s="233"/>
      <c r="F557" s="233"/>
      <c r="G557" s="233"/>
      <c r="H557" s="233"/>
      <c r="I557" s="233"/>
      <c r="J557" s="233"/>
      <c r="K557" s="233"/>
      <c r="L557" s="233"/>
      <c r="M557" s="233"/>
      <c r="N557" s="233"/>
      <c r="O557" s="233"/>
      <c r="P557" s="233"/>
      <c r="Q557" s="233"/>
      <c r="R557" s="233"/>
      <c r="S557" s="233"/>
      <c r="T557" s="233"/>
      <c r="U557" s="233"/>
      <c r="V557" s="233"/>
      <c r="W557" s="233"/>
      <c r="X557" s="233"/>
      <c r="Y557" s="233"/>
      <c r="Z557" s="233"/>
      <c r="AA557" s="233"/>
    </row>
    <row r="558" spans="1:32" ht="20.25" customHeight="1">
      <c r="A558" s="235"/>
      <c r="B558" s="235"/>
      <c r="C558" s="235"/>
      <c r="D558" s="233"/>
      <c r="E558" s="233"/>
      <c r="F558" s="233"/>
      <c r="G558" s="233"/>
      <c r="H558" s="233"/>
      <c r="I558" s="233"/>
      <c r="J558" s="233"/>
      <c r="K558" s="233"/>
      <c r="L558" s="233"/>
      <c r="M558" s="233"/>
      <c r="N558" s="233"/>
      <c r="O558" s="233"/>
      <c r="P558" s="233"/>
      <c r="Q558" s="233"/>
      <c r="R558" s="233"/>
      <c r="S558" s="233"/>
      <c r="T558" s="233"/>
      <c r="U558" s="233"/>
      <c r="V558" s="233"/>
      <c r="W558" s="233"/>
      <c r="X558" s="233"/>
      <c r="Y558" s="233"/>
      <c r="Z558" s="233"/>
      <c r="AA558" s="233"/>
    </row>
    <row r="559" spans="1:32" ht="20.25" customHeight="1">
      <c r="A559" s="235"/>
      <c r="B559" s="235"/>
      <c r="C559" s="235"/>
      <c r="D559" s="233"/>
      <c r="E559" s="233"/>
      <c r="F559" s="233"/>
      <c r="G559" s="233"/>
      <c r="H559" s="233"/>
      <c r="I559" s="233"/>
      <c r="J559" s="233"/>
      <c r="K559" s="233"/>
      <c r="L559" s="233"/>
      <c r="M559" s="233"/>
      <c r="N559" s="233"/>
      <c r="O559" s="233"/>
      <c r="P559" s="233"/>
      <c r="Q559" s="233"/>
      <c r="R559" s="233"/>
      <c r="S559" s="233"/>
      <c r="T559" s="233"/>
      <c r="U559" s="233"/>
      <c r="V559" s="233"/>
      <c r="W559" s="233"/>
      <c r="X559" s="233"/>
      <c r="Y559" s="233"/>
      <c r="Z559" s="233"/>
      <c r="AA559" s="233"/>
    </row>
    <row r="560" spans="1:32" ht="20.25" customHeight="1">
      <c r="A560" s="234"/>
      <c r="B560" s="234"/>
      <c r="C560" s="234"/>
      <c r="D560" s="223"/>
      <c r="E560" s="223"/>
      <c r="F560" s="223"/>
      <c r="G560" s="223"/>
      <c r="H560" s="223"/>
      <c r="I560" s="223"/>
      <c r="J560" s="223"/>
      <c r="K560" s="223"/>
      <c r="L560" s="223"/>
      <c r="M560" s="223"/>
      <c r="N560" s="223"/>
      <c r="O560" s="223"/>
      <c r="P560" s="223"/>
      <c r="Q560" s="223"/>
      <c r="R560" s="223"/>
      <c r="AB560" s="233"/>
      <c r="AC560" s="233"/>
      <c r="AD560" s="233"/>
      <c r="AE560" s="233"/>
      <c r="AF560" s="233"/>
    </row>
    <row r="561" spans="1:32" ht="20.25" customHeight="1">
      <c r="A561" s="234"/>
      <c r="B561" s="234"/>
      <c r="C561" s="234"/>
      <c r="D561" s="223"/>
      <c r="E561" s="223"/>
      <c r="F561" s="223"/>
      <c r="G561" s="223"/>
      <c r="H561" s="223"/>
      <c r="I561" s="223"/>
      <c r="J561" s="223"/>
      <c r="K561" s="223"/>
      <c r="L561" s="223"/>
      <c r="M561" s="223"/>
      <c r="N561" s="223"/>
      <c r="O561" s="223"/>
      <c r="P561" s="223"/>
      <c r="Q561" s="223"/>
      <c r="R561" s="223"/>
      <c r="AB561" s="233"/>
      <c r="AC561" s="233"/>
      <c r="AD561" s="233"/>
      <c r="AE561" s="233"/>
      <c r="AF561" s="233"/>
    </row>
    <row r="562" spans="1:32" ht="20.25" customHeight="1">
      <c r="A562" s="234"/>
      <c r="B562" s="234"/>
      <c r="C562" s="234"/>
      <c r="D562" s="223"/>
      <c r="E562" s="223"/>
      <c r="F562" s="223"/>
      <c r="G562" s="223"/>
      <c r="H562" s="223"/>
      <c r="I562" s="223"/>
      <c r="J562" s="223"/>
      <c r="K562" s="223"/>
      <c r="L562" s="223"/>
      <c r="M562" s="223"/>
      <c r="N562" s="223"/>
      <c r="O562" s="223"/>
      <c r="P562" s="223"/>
      <c r="Q562" s="223"/>
      <c r="R562" s="223"/>
      <c r="AB562" s="233"/>
      <c r="AC562" s="233"/>
      <c r="AD562" s="233"/>
      <c r="AE562" s="233"/>
      <c r="AF562" s="233"/>
    </row>
    <row r="563" spans="1:32" ht="20.25" customHeight="1">
      <c r="A563" s="234"/>
      <c r="B563" s="234"/>
      <c r="C563" s="234"/>
      <c r="D563" s="223"/>
      <c r="E563" s="223"/>
      <c r="F563" s="223"/>
      <c r="G563" s="223"/>
      <c r="H563" s="223"/>
      <c r="I563" s="223"/>
      <c r="J563" s="223"/>
      <c r="K563" s="223"/>
      <c r="L563" s="223"/>
      <c r="M563" s="223"/>
      <c r="N563" s="223"/>
      <c r="O563" s="223"/>
      <c r="P563" s="223"/>
      <c r="Q563" s="223"/>
      <c r="R563" s="223"/>
      <c r="AB563" s="233"/>
      <c r="AC563" s="233"/>
      <c r="AD563" s="233"/>
      <c r="AE563" s="233"/>
      <c r="AF563" s="233"/>
    </row>
    <row r="564" spans="1:32" ht="20.25" customHeight="1">
      <c r="A564" s="234"/>
      <c r="B564" s="234"/>
      <c r="C564" s="234"/>
      <c r="D564" s="223"/>
      <c r="E564" s="223"/>
      <c r="F564" s="223"/>
      <c r="G564" s="223"/>
      <c r="H564" s="223"/>
      <c r="I564" s="223"/>
      <c r="J564" s="223"/>
      <c r="K564" s="223"/>
      <c r="L564" s="223"/>
      <c r="M564" s="223"/>
      <c r="N564" s="223"/>
      <c r="O564" s="223"/>
      <c r="P564" s="223"/>
      <c r="Q564" s="223"/>
      <c r="R564" s="223"/>
      <c r="AB564" s="233"/>
      <c r="AC564" s="233"/>
      <c r="AD564" s="233"/>
      <c r="AE564" s="233"/>
      <c r="AF564" s="233"/>
    </row>
    <row r="565" spans="1:32" ht="20.25" customHeight="1">
      <c r="A565" s="234"/>
      <c r="B565" s="234"/>
      <c r="C565" s="234"/>
      <c r="D565" s="223"/>
      <c r="E565" s="223"/>
      <c r="F565" s="223"/>
      <c r="G565" s="223"/>
      <c r="H565" s="223"/>
      <c r="I565" s="223"/>
      <c r="J565" s="223"/>
      <c r="K565" s="223"/>
      <c r="L565" s="223"/>
      <c r="M565" s="223"/>
      <c r="N565" s="223"/>
      <c r="O565" s="223"/>
      <c r="P565" s="223"/>
      <c r="Q565" s="223"/>
      <c r="R565" s="223"/>
      <c r="AB565" s="233"/>
      <c r="AC565" s="233"/>
      <c r="AD565" s="233"/>
      <c r="AE565" s="233"/>
      <c r="AF565" s="233"/>
    </row>
    <row r="566" spans="1:32" ht="20.25" customHeight="1">
      <c r="A566" s="235"/>
      <c r="B566" s="235"/>
      <c r="C566" s="235"/>
      <c r="D566" s="233"/>
      <c r="E566" s="233"/>
      <c r="F566" s="233"/>
      <c r="G566" s="233"/>
      <c r="H566" s="233"/>
      <c r="I566" s="233"/>
      <c r="J566" s="233"/>
      <c r="K566" s="233"/>
      <c r="L566" s="233"/>
      <c r="M566" s="233"/>
      <c r="N566" s="233"/>
      <c r="O566" s="233"/>
      <c r="P566" s="233"/>
      <c r="Q566" s="233"/>
      <c r="R566" s="233"/>
      <c r="S566" s="233"/>
      <c r="T566" s="233"/>
      <c r="U566" s="233"/>
      <c r="V566" s="233"/>
      <c r="W566" s="233"/>
      <c r="X566" s="233"/>
      <c r="Y566" s="233"/>
      <c r="Z566" s="233"/>
      <c r="AA566" s="233"/>
      <c r="AB566" s="233"/>
      <c r="AC566" s="233"/>
      <c r="AD566" s="233"/>
      <c r="AE566" s="233"/>
      <c r="AF566" s="233"/>
    </row>
    <row r="567" spans="1:32" s="274" customFormat="1" ht="20.25" customHeight="1">
      <c r="A567" s="235"/>
      <c r="B567" s="235"/>
      <c r="C567" s="235"/>
      <c r="D567" s="233"/>
      <c r="E567" s="233"/>
      <c r="F567" s="233"/>
      <c r="G567" s="233"/>
      <c r="H567" s="233"/>
      <c r="I567" s="233"/>
      <c r="J567" s="233"/>
      <c r="K567" s="233"/>
      <c r="L567" s="233"/>
      <c r="M567" s="233"/>
      <c r="N567" s="233"/>
      <c r="O567" s="233"/>
      <c r="P567" s="233"/>
      <c r="Q567" s="233"/>
      <c r="R567" s="233"/>
      <c r="S567" s="233"/>
      <c r="T567" s="233"/>
      <c r="U567" s="233"/>
      <c r="V567" s="233"/>
      <c r="W567" s="233"/>
      <c r="X567" s="233"/>
      <c r="Y567" s="233"/>
      <c r="Z567" s="233"/>
      <c r="AA567" s="233"/>
      <c r="AB567" s="223"/>
      <c r="AC567" s="223"/>
      <c r="AD567" s="223"/>
      <c r="AE567" s="223"/>
      <c r="AF567" s="223"/>
    </row>
    <row r="568" spans="1:32" s="274" customFormat="1" ht="20.25" customHeight="1">
      <c r="A568" s="235"/>
      <c r="B568" s="235"/>
      <c r="C568" s="235"/>
      <c r="D568" s="233"/>
      <c r="E568" s="233"/>
      <c r="F568" s="233"/>
      <c r="G568" s="233"/>
      <c r="H568" s="233"/>
      <c r="I568" s="233"/>
      <c r="J568" s="233"/>
      <c r="K568" s="233"/>
      <c r="L568" s="233"/>
      <c r="M568" s="233"/>
      <c r="N568" s="233"/>
      <c r="O568" s="233"/>
      <c r="P568" s="233"/>
      <c r="Q568" s="233"/>
      <c r="R568" s="233"/>
      <c r="S568" s="233"/>
      <c r="T568" s="233"/>
      <c r="U568" s="233"/>
      <c r="V568" s="233"/>
      <c r="W568" s="233"/>
      <c r="X568" s="233"/>
      <c r="Y568" s="233"/>
      <c r="Z568" s="233"/>
      <c r="AA568" s="233"/>
      <c r="AB568" s="223"/>
      <c r="AC568" s="223"/>
      <c r="AD568" s="223"/>
      <c r="AE568" s="223"/>
      <c r="AF568" s="223"/>
    </row>
    <row r="569" spans="1:32" s="274" customFormat="1" ht="20.25" customHeight="1">
      <c r="A569" s="235"/>
      <c r="B569" s="235"/>
      <c r="C569" s="235"/>
      <c r="D569" s="233"/>
      <c r="E569" s="233"/>
      <c r="F569" s="233"/>
      <c r="G569" s="233"/>
      <c r="H569" s="233"/>
      <c r="I569" s="233"/>
      <c r="J569" s="233"/>
      <c r="K569" s="233"/>
      <c r="L569" s="233"/>
      <c r="M569" s="233"/>
      <c r="N569" s="233"/>
      <c r="O569" s="233"/>
      <c r="P569" s="233"/>
      <c r="Q569" s="233"/>
      <c r="R569" s="233"/>
      <c r="S569" s="233"/>
      <c r="T569" s="233"/>
      <c r="U569" s="233"/>
      <c r="V569" s="233"/>
      <c r="W569" s="233"/>
      <c r="X569" s="233"/>
      <c r="Y569" s="233"/>
      <c r="Z569" s="233"/>
      <c r="AA569" s="233"/>
      <c r="AB569" s="223"/>
      <c r="AC569" s="223"/>
      <c r="AD569" s="223"/>
      <c r="AE569" s="223"/>
      <c r="AF569" s="223"/>
    </row>
    <row r="570" spans="1:32" s="274" customFormat="1" ht="20.25" customHeight="1">
      <c r="A570" s="235"/>
      <c r="B570" s="235"/>
      <c r="C570" s="235"/>
      <c r="D570" s="233"/>
      <c r="E570" s="233"/>
      <c r="F570" s="233"/>
      <c r="G570" s="233"/>
      <c r="H570" s="233"/>
      <c r="I570" s="233"/>
      <c r="J570" s="233"/>
      <c r="K570" s="233"/>
      <c r="L570" s="233"/>
      <c r="M570" s="233"/>
      <c r="N570" s="233"/>
      <c r="O570" s="233"/>
      <c r="P570" s="233"/>
      <c r="Q570" s="233"/>
      <c r="R570" s="233"/>
      <c r="S570" s="233"/>
      <c r="T570" s="233"/>
      <c r="U570" s="233"/>
      <c r="V570" s="233"/>
      <c r="W570" s="233"/>
      <c r="X570" s="233"/>
      <c r="Y570" s="233"/>
      <c r="Z570" s="233"/>
      <c r="AA570" s="233"/>
      <c r="AB570" s="223"/>
      <c r="AC570" s="223"/>
      <c r="AD570" s="223"/>
      <c r="AE570" s="223"/>
      <c r="AF570" s="223"/>
    </row>
    <row r="571" spans="1:32" s="274" customFormat="1" ht="20.25" customHeight="1">
      <c r="A571" s="235"/>
      <c r="B571" s="235"/>
      <c r="C571" s="235"/>
      <c r="D571" s="233"/>
      <c r="E571" s="233"/>
      <c r="F571" s="233"/>
      <c r="G571" s="233"/>
      <c r="H571" s="233"/>
      <c r="I571" s="233"/>
      <c r="J571" s="233"/>
      <c r="K571" s="233"/>
      <c r="L571" s="233"/>
      <c r="M571" s="233"/>
      <c r="N571" s="233"/>
      <c r="O571" s="233"/>
      <c r="P571" s="233"/>
      <c r="Q571" s="233"/>
      <c r="R571" s="233"/>
      <c r="S571" s="233"/>
      <c r="T571" s="233"/>
      <c r="U571" s="233"/>
      <c r="V571" s="233"/>
      <c r="W571" s="233"/>
      <c r="X571" s="233"/>
      <c r="Y571" s="233"/>
      <c r="Z571" s="233"/>
      <c r="AA571" s="233"/>
      <c r="AB571" s="223"/>
      <c r="AC571" s="223"/>
      <c r="AD571" s="223"/>
      <c r="AE571" s="223"/>
      <c r="AF571" s="223"/>
    </row>
    <row r="572" spans="1:32" s="274" customFormat="1" ht="20.25" customHeight="1">
      <c r="A572" s="235"/>
      <c r="B572" s="235"/>
      <c r="C572" s="235"/>
      <c r="D572" s="233"/>
      <c r="E572" s="233"/>
      <c r="F572" s="233"/>
      <c r="G572" s="233"/>
      <c r="H572" s="233"/>
      <c r="I572" s="233"/>
      <c r="J572" s="233"/>
      <c r="K572" s="233"/>
      <c r="L572" s="233"/>
      <c r="M572" s="233"/>
      <c r="N572" s="233"/>
      <c r="O572" s="233"/>
      <c r="P572" s="233"/>
      <c r="Q572" s="233"/>
      <c r="R572" s="233"/>
      <c r="S572" s="233"/>
      <c r="T572" s="233"/>
      <c r="U572" s="233"/>
      <c r="V572" s="233"/>
      <c r="W572" s="233"/>
      <c r="X572" s="233"/>
      <c r="Y572" s="233"/>
      <c r="Z572" s="233"/>
      <c r="AA572" s="233"/>
      <c r="AB572" s="223"/>
      <c r="AC572" s="223"/>
      <c r="AD572" s="223"/>
      <c r="AE572" s="223"/>
      <c r="AF572" s="223"/>
    </row>
    <row r="573" spans="1:32" s="274" customFormat="1" ht="20.25" customHeight="1">
      <c r="A573" s="235"/>
      <c r="B573" s="235"/>
      <c r="C573" s="235"/>
      <c r="D573" s="233"/>
      <c r="E573" s="233"/>
      <c r="F573" s="233"/>
      <c r="G573" s="233"/>
      <c r="H573" s="233"/>
      <c r="I573" s="233"/>
      <c r="J573" s="233"/>
      <c r="K573" s="233"/>
      <c r="L573" s="233"/>
      <c r="M573" s="233"/>
      <c r="N573" s="233"/>
      <c r="O573" s="233"/>
      <c r="P573" s="233"/>
      <c r="Q573" s="233"/>
      <c r="R573" s="233"/>
      <c r="S573" s="233"/>
      <c r="T573" s="233"/>
      <c r="U573" s="233"/>
      <c r="V573" s="233"/>
      <c r="W573" s="233"/>
      <c r="X573" s="233"/>
      <c r="Y573" s="233"/>
      <c r="Z573" s="233"/>
      <c r="AA573" s="233"/>
      <c r="AB573" s="223"/>
      <c r="AC573" s="223"/>
      <c r="AD573" s="223"/>
      <c r="AE573" s="223"/>
      <c r="AF573" s="223"/>
    </row>
    <row r="574" spans="1:32" s="274" customFormat="1" ht="20.25" customHeight="1">
      <c r="A574" s="235"/>
      <c r="B574" s="235"/>
      <c r="C574" s="235"/>
      <c r="D574" s="233"/>
      <c r="E574" s="233"/>
      <c r="F574" s="233"/>
      <c r="G574" s="233"/>
      <c r="H574" s="233"/>
      <c r="I574" s="233"/>
      <c r="J574" s="233"/>
      <c r="K574" s="233"/>
      <c r="L574" s="233"/>
      <c r="M574" s="233"/>
      <c r="N574" s="233"/>
      <c r="O574" s="233"/>
      <c r="P574" s="233"/>
      <c r="Q574" s="233"/>
      <c r="R574" s="233"/>
      <c r="S574" s="233"/>
      <c r="T574" s="233"/>
      <c r="U574" s="233"/>
      <c r="V574" s="233"/>
      <c r="W574" s="233"/>
      <c r="X574" s="233"/>
      <c r="Y574" s="233"/>
      <c r="Z574" s="233"/>
      <c r="AA574" s="233"/>
      <c r="AB574" s="223"/>
      <c r="AC574" s="223"/>
      <c r="AD574" s="223"/>
      <c r="AE574" s="223"/>
      <c r="AF574" s="223"/>
    </row>
    <row r="575" spans="1:32" s="274" customFormat="1" ht="20.25" customHeight="1">
      <c r="A575" s="235"/>
      <c r="B575" s="235"/>
      <c r="C575" s="235"/>
      <c r="D575" s="233"/>
      <c r="E575" s="233"/>
      <c r="F575" s="233"/>
      <c r="G575" s="233"/>
      <c r="H575" s="233"/>
      <c r="I575" s="233"/>
      <c r="J575" s="233"/>
      <c r="K575" s="233"/>
      <c r="L575" s="233"/>
      <c r="M575" s="233"/>
      <c r="N575" s="233"/>
      <c r="O575" s="233"/>
      <c r="P575" s="233"/>
      <c r="Q575" s="233"/>
      <c r="R575" s="233"/>
      <c r="S575" s="233"/>
      <c r="T575" s="233"/>
      <c r="U575" s="233"/>
      <c r="V575" s="233"/>
      <c r="W575" s="233"/>
      <c r="X575" s="233"/>
      <c r="Y575" s="233"/>
      <c r="Z575" s="233"/>
      <c r="AA575" s="233"/>
      <c r="AB575" s="223"/>
      <c r="AC575" s="223"/>
      <c r="AD575" s="223"/>
      <c r="AE575" s="223"/>
      <c r="AF575" s="223"/>
    </row>
    <row r="576" spans="1:32" s="274" customFormat="1" ht="20.25" customHeight="1">
      <c r="A576" s="235"/>
      <c r="B576" s="235"/>
      <c r="C576" s="235"/>
      <c r="D576" s="233"/>
      <c r="E576" s="233"/>
      <c r="F576" s="233"/>
      <c r="G576" s="233"/>
      <c r="H576" s="233"/>
      <c r="I576" s="233"/>
      <c r="J576" s="233"/>
      <c r="K576" s="233"/>
      <c r="L576" s="233"/>
      <c r="M576" s="233"/>
      <c r="N576" s="233"/>
      <c r="O576" s="233"/>
      <c r="P576" s="233"/>
      <c r="Q576" s="233"/>
      <c r="R576" s="233"/>
      <c r="S576" s="233"/>
      <c r="T576" s="233"/>
      <c r="U576" s="233"/>
      <c r="V576" s="233"/>
      <c r="W576" s="233"/>
      <c r="X576" s="233"/>
      <c r="Y576" s="233"/>
      <c r="Z576" s="233"/>
      <c r="AA576" s="233"/>
      <c r="AB576" s="223"/>
      <c r="AC576" s="223"/>
      <c r="AD576" s="223"/>
      <c r="AE576" s="223"/>
      <c r="AF576" s="223"/>
    </row>
    <row r="577" spans="1:32" s="274" customFormat="1" ht="20.25" customHeight="1">
      <c r="A577" s="234"/>
      <c r="B577" s="234"/>
      <c r="C577" s="234"/>
      <c r="D577" s="223"/>
      <c r="E577" s="223"/>
      <c r="F577" s="223"/>
      <c r="G577" s="223"/>
      <c r="H577" s="223"/>
      <c r="I577" s="223"/>
      <c r="J577" s="223"/>
      <c r="K577" s="223"/>
      <c r="L577" s="223"/>
      <c r="M577" s="223"/>
      <c r="N577" s="223"/>
      <c r="O577" s="223"/>
      <c r="P577" s="223"/>
      <c r="Q577" s="223"/>
      <c r="R577" s="223"/>
      <c r="S577" s="223"/>
      <c r="T577" s="223"/>
      <c r="U577" s="223"/>
      <c r="V577" s="223"/>
      <c r="W577" s="223"/>
      <c r="X577" s="223"/>
      <c r="Y577" s="223"/>
      <c r="Z577" s="223"/>
      <c r="AA577" s="223"/>
      <c r="AB577" s="223"/>
      <c r="AC577" s="223"/>
      <c r="AD577" s="223"/>
      <c r="AE577" s="223"/>
      <c r="AF577" s="223"/>
    </row>
    <row r="578" spans="1:32" s="274" customFormat="1" ht="20.25" customHeight="1">
      <c r="A578" s="234"/>
      <c r="B578" s="234"/>
      <c r="C578" s="234"/>
      <c r="D578" s="223"/>
      <c r="E578" s="223"/>
      <c r="F578" s="223"/>
      <c r="G578" s="223"/>
      <c r="H578" s="223"/>
      <c r="I578" s="223"/>
      <c r="J578" s="223"/>
      <c r="K578" s="223"/>
      <c r="L578" s="223"/>
      <c r="M578" s="223"/>
      <c r="N578" s="223"/>
      <c r="O578" s="223"/>
      <c r="P578" s="223"/>
      <c r="Q578" s="223"/>
      <c r="R578" s="223"/>
      <c r="S578" s="223"/>
      <c r="T578" s="223"/>
      <c r="U578" s="223"/>
      <c r="V578" s="223"/>
      <c r="W578" s="223"/>
      <c r="X578" s="223"/>
      <c r="Y578" s="223"/>
      <c r="Z578" s="223"/>
      <c r="AA578" s="223"/>
      <c r="AB578" s="223"/>
      <c r="AC578" s="223"/>
      <c r="AD578" s="223"/>
      <c r="AE578" s="223"/>
      <c r="AF578" s="223"/>
    </row>
    <row r="579" spans="1:32" s="274" customFormat="1" ht="20.25" customHeight="1">
      <c r="A579" s="235"/>
      <c r="B579" s="235"/>
      <c r="C579" s="235"/>
      <c r="D579" s="233"/>
      <c r="E579" s="233"/>
      <c r="F579" s="233"/>
      <c r="G579" s="233"/>
      <c r="H579" s="233"/>
      <c r="I579" s="233"/>
      <c r="J579" s="233"/>
      <c r="K579" s="233"/>
      <c r="L579" s="233"/>
      <c r="M579" s="233"/>
      <c r="N579" s="233"/>
      <c r="O579" s="233"/>
      <c r="P579" s="233"/>
      <c r="Q579" s="233"/>
      <c r="R579" s="233"/>
      <c r="S579" s="233"/>
      <c r="T579" s="233"/>
      <c r="U579" s="233"/>
      <c r="V579" s="233"/>
      <c r="W579" s="233"/>
      <c r="X579" s="233"/>
      <c r="Y579" s="233"/>
      <c r="Z579" s="233"/>
      <c r="AA579" s="233"/>
      <c r="AB579" s="223"/>
      <c r="AC579" s="223"/>
      <c r="AD579" s="223"/>
      <c r="AE579" s="223"/>
      <c r="AF579" s="223"/>
    </row>
    <row r="580" spans="1:32" s="274" customFormat="1" ht="20.25" customHeight="1">
      <c r="A580" s="235"/>
      <c r="B580" s="235"/>
      <c r="C580" s="235"/>
      <c r="D580" s="233"/>
      <c r="E580" s="233"/>
      <c r="F580" s="233"/>
      <c r="G580" s="233"/>
      <c r="H580" s="233"/>
      <c r="I580" s="233"/>
      <c r="J580" s="233"/>
      <c r="K580" s="233"/>
      <c r="L580" s="233"/>
      <c r="M580" s="233"/>
      <c r="N580" s="233"/>
      <c r="O580" s="233"/>
      <c r="P580" s="233"/>
      <c r="Q580" s="233"/>
      <c r="R580" s="233"/>
      <c r="S580" s="233"/>
      <c r="T580" s="233"/>
      <c r="U580" s="233"/>
      <c r="V580" s="233"/>
      <c r="W580" s="233"/>
      <c r="X580" s="233"/>
      <c r="Y580" s="233"/>
      <c r="Z580" s="233"/>
      <c r="AA580" s="233"/>
      <c r="AB580" s="223"/>
      <c r="AC580" s="223"/>
      <c r="AD580" s="223"/>
      <c r="AE580" s="223"/>
      <c r="AF580" s="223"/>
    </row>
    <row r="581" spans="1:32" s="274" customFormat="1" ht="20.25" customHeight="1">
      <c r="A581" s="235"/>
      <c r="B581" s="235"/>
      <c r="C581" s="235"/>
      <c r="D581" s="233"/>
      <c r="E581" s="233"/>
      <c r="F581" s="233"/>
      <c r="G581" s="233"/>
      <c r="H581" s="233"/>
      <c r="I581" s="233"/>
      <c r="J581" s="233"/>
      <c r="K581" s="233"/>
      <c r="L581" s="233"/>
      <c r="M581" s="233"/>
      <c r="N581" s="233"/>
      <c r="O581" s="233"/>
      <c r="P581" s="233"/>
      <c r="Q581" s="233"/>
      <c r="R581" s="233"/>
      <c r="S581" s="233"/>
      <c r="T581" s="233"/>
      <c r="U581" s="233"/>
      <c r="V581" s="233"/>
      <c r="W581" s="233"/>
      <c r="X581" s="233"/>
      <c r="Y581" s="233"/>
      <c r="Z581" s="233"/>
      <c r="AA581" s="233"/>
      <c r="AB581" s="223"/>
      <c r="AC581" s="223"/>
      <c r="AD581" s="223"/>
      <c r="AE581" s="223"/>
      <c r="AF581" s="223"/>
    </row>
    <row r="582" spans="1:32" s="274" customFormat="1" ht="20.25" customHeight="1">
      <c r="A582" s="235"/>
      <c r="B582" s="235"/>
      <c r="C582" s="235"/>
      <c r="D582" s="233"/>
      <c r="E582" s="233"/>
      <c r="F582" s="233"/>
      <c r="G582" s="233"/>
      <c r="H582" s="233"/>
      <c r="I582" s="233"/>
      <c r="J582" s="233"/>
      <c r="K582" s="233"/>
      <c r="L582" s="233"/>
      <c r="M582" s="233"/>
      <c r="N582" s="233"/>
      <c r="O582" s="233"/>
      <c r="P582" s="233"/>
      <c r="Q582" s="233"/>
      <c r="R582" s="233"/>
      <c r="S582" s="233"/>
      <c r="T582" s="233"/>
      <c r="U582" s="233"/>
      <c r="V582" s="233"/>
      <c r="W582" s="233"/>
      <c r="X582" s="233"/>
      <c r="Y582" s="233"/>
      <c r="Z582" s="233"/>
      <c r="AA582" s="233"/>
      <c r="AB582" s="223"/>
      <c r="AC582" s="223"/>
      <c r="AD582" s="223"/>
      <c r="AE582" s="223"/>
      <c r="AF582" s="223"/>
    </row>
    <row r="583" spans="1:32" s="274" customFormat="1" ht="20.25" customHeight="1">
      <c r="A583" s="235"/>
      <c r="B583" s="235"/>
      <c r="C583" s="235"/>
      <c r="D583" s="233"/>
      <c r="E583" s="233"/>
      <c r="F583" s="233"/>
      <c r="G583" s="233"/>
      <c r="H583" s="233"/>
      <c r="I583" s="233"/>
      <c r="J583" s="233"/>
      <c r="K583" s="233"/>
      <c r="L583" s="233"/>
      <c r="M583" s="233"/>
      <c r="N583" s="233"/>
      <c r="O583" s="233"/>
      <c r="P583" s="233"/>
      <c r="Q583" s="233"/>
      <c r="R583" s="233"/>
      <c r="S583" s="233"/>
      <c r="T583" s="233"/>
      <c r="U583" s="233"/>
      <c r="V583" s="233"/>
      <c r="W583" s="233"/>
      <c r="X583" s="233"/>
      <c r="Y583" s="233"/>
      <c r="Z583" s="233"/>
      <c r="AA583" s="233"/>
      <c r="AB583" s="223"/>
      <c r="AC583" s="223"/>
      <c r="AD583" s="223"/>
      <c r="AE583" s="223"/>
      <c r="AF583" s="223"/>
    </row>
    <row r="584" spans="1:32" s="274" customFormat="1" ht="20.25" customHeight="1">
      <c r="A584" s="235"/>
      <c r="B584" s="235"/>
      <c r="C584" s="235"/>
      <c r="D584" s="233"/>
      <c r="E584" s="233"/>
      <c r="F584" s="233"/>
      <c r="G584" s="233"/>
      <c r="H584" s="233"/>
      <c r="I584" s="233"/>
      <c r="J584" s="233"/>
      <c r="K584" s="233"/>
      <c r="L584" s="233"/>
      <c r="M584" s="233"/>
      <c r="N584" s="233"/>
      <c r="O584" s="233"/>
      <c r="P584" s="233"/>
      <c r="Q584" s="233"/>
      <c r="R584" s="233"/>
      <c r="S584" s="233"/>
      <c r="T584" s="233"/>
      <c r="U584" s="233"/>
      <c r="V584" s="233"/>
      <c r="W584" s="233"/>
      <c r="X584" s="233"/>
      <c r="Y584" s="233"/>
      <c r="Z584" s="233"/>
      <c r="AA584" s="233"/>
      <c r="AB584" s="223"/>
      <c r="AC584" s="223"/>
      <c r="AD584" s="223"/>
      <c r="AE584" s="223"/>
      <c r="AF584" s="223"/>
    </row>
    <row r="585" spans="1:32" s="274" customFormat="1" ht="20.25" customHeight="1">
      <c r="A585" s="235"/>
      <c r="B585" s="235"/>
      <c r="C585" s="235"/>
      <c r="D585" s="233"/>
      <c r="E585" s="233"/>
      <c r="F585" s="233"/>
      <c r="G585" s="233"/>
      <c r="H585" s="233"/>
      <c r="I585" s="233"/>
      <c r="J585" s="233"/>
      <c r="K585" s="233"/>
      <c r="L585" s="233"/>
      <c r="M585" s="233"/>
      <c r="N585" s="233"/>
      <c r="O585" s="233"/>
      <c r="P585" s="233"/>
      <c r="Q585" s="233"/>
      <c r="R585" s="233"/>
      <c r="S585" s="233"/>
      <c r="T585" s="233"/>
      <c r="U585" s="233"/>
      <c r="V585" s="233"/>
      <c r="W585" s="233"/>
      <c r="X585" s="233"/>
      <c r="Y585" s="233"/>
      <c r="Z585" s="233"/>
      <c r="AA585" s="233"/>
    </row>
    <row r="586" spans="1:32" s="274" customFormat="1" ht="20.25" customHeight="1">
      <c r="A586" s="234"/>
      <c r="B586" s="234"/>
      <c r="C586" s="234"/>
      <c r="D586" s="223"/>
      <c r="E586" s="223"/>
      <c r="F586" s="223"/>
      <c r="G586" s="223"/>
      <c r="H586" s="223"/>
      <c r="I586" s="223"/>
      <c r="J586" s="223"/>
      <c r="K586" s="223"/>
      <c r="L586" s="223"/>
      <c r="M586" s="223"/>
      <c r="N586" s="223"/>
      <c r="O586" s="223"/>
      <c r="P586" s="223"/>
      <c r="Q586" s="223"/>
      <c r="R586" s="223"/>
      <c r="S586" s="223"/>
      <c r="T586" s="223"/>
      <c r="U586" s="223"/>
      <c r="V586" s="223"/>
      <c r="W586" s="223"/>
      <c r="X586" s="223"/>
      <c r="Y586" s="223"/>
      <c r="Z586" s="223"/>
      <c r="AA586" s="223"/>
    </row>
    <row r="587" spans="1:32" s="274" customFormat="1" ht="20.25" customHeight="1">
      <c r="A587" s="234"/>
      <c r="B587" s="234"/>
      <c r="C587" s="234"/>
      <c r="D587" s="223"/>
      <c r="E587" s="223"/>
      <c r="F587" s="223"/>
      <c r="G587" s="223"/>
      <c r="H587" s="223"/>
      <c r="I587" s="223"/>
      <c r="J587" s="223"/>
      <c r="K587" s="223"/>
      <c r="L587" s="223"/>
      <c r="M587" s="223"/>
      <c r="N587" s="223"/>
      <c r="O587" s="223"/>
      <c r="P587" s="223"/>
      <c r="Q587" s="223"/>
      <c r="R587" s="223"/>
      <c r="S587" s="223"/>
      <c r="T587" s="223"/>
      <c r="U587" s="223"/>
      <c r="V587" s="223"/>
      <c r="W587" s="223"/>
      <c r="X587" s="223"/>
      <c r="Y587" s="223"/>
      <c r="Z587" s="223"/>
      <c r="AA587" s="223"/>
    </row>
    <row r="588" spans="1:32" s="274" customFormat="1" ht="20.25" customHeight="1">
      <c r="A588" s="234"/>
      <c r="B588" s="234"/>
      <c r="C588" s="234"/>
      <c r="D588" s="223"/>
      <c r="E588" s="223"/>
      <c r="F588" s="223"/>
      <c r="G588" s="223"/>
      <c r="H588" s="223"/>
      <c r="I588" s="223"/>
      <c r="J588" s="223"/>
      <c r="K588" s="223"/>
      <c r="L588" s="223"/>
      <c r="M588" s="223"/>
      <c r="N588" s="223"/>
      <c r="O588" s="223"/>
      <c r="P588" s="223"/>
      <c r="Q588" s="223"/>
      <c r="R588" s="223"/>
      <c r="S588" s="223"/>
      <c r="T588" s="223"/>
      <c r="U588" s="223"/>
      <c r="V588" s="223"/>
      <c r="W588" s="223"/>
      <c r="X588" s="223"/>
      <c r="Y588" s="223"/>
      <c r="Z588" s="223"/>
      <c r="AA588" s="223"/>
    </row>
    <row r="589" spans="1:32" s="274" customFormat="1" ht="20.25" customHeight="1">
      <c r="A589" s="234"/>
      <c r="B589" s="234"/>
      <c r="C589" s="234"/>
      <c r="D589" s="223"/>
      <c r="E589" s="223"/>
      <c r="F589" s="223"/>
      <c r="G589" s="223"/>
      <c r="H589" s="223"/>
      <c r="I589" s="223"/>
      <c r="J589" s="223"/>
      <c r="K589" s="223"/>
      <c r="L589" s="223"/>
      <c r="M589" s="223"/>
      <c r="N589" s="223"/>
      <c r="O589" s="223"/>
      <c r="P589" s="223"/>
      <c r="Q589" s="223"/>
      <c r="R589" s="223"/>
      <c r="S589" s="223"/>
      <c r="T589" s="223"/>
      <c r="U589" s="223"/>
      <c r="V589" s="223"/>
      <c r="W589" s="223"/>
      <c r="X589" s="223"/>
      <c r="Y589" s="223"/>
      <c r="Z589" s="223"/>
      <c r="AA589" s="223"/>
    </row>
    <row r="590" spans="1:32" s="274" customFormat="1" ht="20.25" customHeight="1">
      <c r="A590" s="235"/>
      <c r="B590" s="235"/>
      <c r="C590" s="235"/>
      <c r="D590" s="233"/>
      <c r="E590" s="233"/>
      <c r="F590" s="233"/>
      <c r="G590" s="233"/>
      <c r="H590" s="233"/>
      <c r="I590" s="233"/>
      <c r="J590" s="233"/>
      <c r="K590" s="233"/>
      <c r="L590" s="233"/>
      <c r="M590" s="233"/>
      <c r="N590" s="233"/>
      <c r="O590" s="233"/>
      <c r="P590" s="233"/>
      <c r="Q590" s="233"/>
      <c r="R590" s="233"/>
      <c r="S590" s="233"/>
      <c r="T590" s="233"/>
      <c r="U590" s="233"/>
      <c r="V590" s="233"/>
      <c r="W590" s="233"/>
      <c r="X590" s="233"/>
      <c r="Y590" s="223"/>
      <c r="Z590" s="223"/>
      <c r="AA590" s="223"/>
    </row>
    <row r="591" spans="1:32" s="274" customFormat="1" ht="20.25" customHeight="1">
      <c r="A591" s="235"/>
      <c r="B591" s="235"/>
      <c r="C591" s="235"/>
      <c r="D591" s="233"/>
      <c r="E591" s="233"/>
      <c r="F591" s="233"/>
      <c r="G591" s="233"/>
      <c r="H591" s="233"/>
      <c r="I591" s="233"/>
      <c r="J591" s="233"/>
      <c r="K591" s="233"/>
      <c r="L591" s="233"/>
      <c r="M591" s="233"/>
      <c r="N591" s="233"/>
      <c r="O591" s="233"/>
      <c r="P591" s="233"/>
      <c r="Q591" s="233"/>
      <c r="R591" s="233"/>
      <c r="S591" s="233"/>
      <c r="T591" s="233"/>
      <c r="U591" s="233"/>
      <c r="V591" s="233"/>
      <c r="W591" s="233"/>
      <c r="X591" s="233"/>
      <c r="Y591" s="223"/>
      <c r="Z591" s="223"/>
      <c r="AA591" s="223"/>
    </row>
    <row r="592" spans="1:32" s="274" customFormat="1" ht="20.25" customHeight="1">
      <c r="A592" s="235"/>
      <c r="B592" s="235"/>
      <c r="C592" s="235"/>
      <c r="D592" s="233"/>
      <c r="E592" s="233"/>
      <c r="F592" s="233"/>
      <c r="G592" s="233"/>
      <c r="H592" s="233"/>
      <c r="I592" s="233"/>
      <c r="J592" s="233"/>
      <c r="K592" s="233"/>
      <c r="L592" s="233"/>
      <c r="M592" s="233"/>
      <c r="N592" s="233"/>
      <c r="O592" s="233"/>
      <c r="P592" s="233"/>
      <c r="Q592" s="233"/>
      <c r="R592" s="233"/>
      <c r="S592" s="233"/>
      <c r="T592" s="233"/>
      <c r="U592" s="233"/>
      <c r="V592" s="233"/>
      <c r="W592" s="233"/>
      <c r="X592" s="233"/>
      <c r="Y592" s="223"/>
      <c r="Z592" s="223"/>
      <c r="AA592" s="223"/>
    </row>
    <row r="593" spans="1:27" s="274" customFormat="1" ht="20.25" customHeight="1">
      <c r="A593" s="235"/>
      <c r="B593" s="235"/>
      <c r="C593" s="235"/>
      <c r="D593" s="233"/>
      <c r="E593" s="233"/>
      <c r="F593" s="233"/>
      <c r="G593" s="233"/>
      <c r="H593" s="233"/>
      <c r="I593" s="233"/>
      <c r="J593" s="233"/>
      <c r="K593" s="233"/>
      <c r="L593" s="233"/>
      <c r="M593" s="233"/>
      <c r="N593" s="233"/>
      <c r="O593" s="233"/>
      <c r="P593" s="233"/>
      <c r="Q593" s="233"/>
      <c r="R593" s="233"/>
      <c r="S593" s="233"/>
      <c r="T593" s="233"/>
      <c r="U593" s="233"/>
      <c r="V593" s="233"/>
      <c r="W593" s="233"/>
      <c r="X593" s="233"/>
      <c r="Y593" s="223"/>
      <c r="Z593" s="223"/>
      <c r="AA593" s="223"/>
    </row>
    <row r="594" spans="1:27" s="274" customFormat="1" ht="20.25" customHeight="1">
      <c r="A594" s="235"/>
      <c r="B594" s="235"/>
      <c r="C594" s="235"/>
      <c r="D594" s="233"/>
      <c r="E594" s="233"/>
      <c r="F594" s="233"/>
      <c r="G594" s="233"/>
      <c r="H594" s="233"/>
      <c r="I594" s="233"/>
      <c r="J594" s="233"/>
      <c r="K594" s="233"/>
      <c r="L594" s="233"/>
      <c r="M594" s="233"/>
      <c r="N594" s="233"/>
      <c r="O594" s="233"/>
      <c r="P594" s="233"/>
      <c r="Q594" s="233"/>
      <c r="R594" s="233"/>
      <c r="S594" s="233"/>
      <c r="T594" s="233"/>
      <c r="U594" s="233"/>
      <c r="V594" s="233"/>
      <c r="W594" s="233"/>
      <c r="X594" s="233"/>
      <c r="Y594" s="223"/>
      <c r="Z594" s="223"/>
      <c r="AA594" s="223"/>
    </row>
    <row r="595" spans="1:27" s="274" customFormat="1" ht="20.25" customHeight="1">
      <c r="A595" s="235"/>
      <c r="B595" s="235"/>
      <c r="C595" s="235"/>
      <c r="D595" s="233"/>
      <c r="E595" s="233"/>
      <c r="F595" s="233"/>
      <c r="G595" s="233"/>
      <c r="H595" s="233"/>
      <c r="I595" s="233"/>
      <c r="J595" s="233"/>
      <c r="K595" s="233"/>
      <c r="L595" s="233"/>
      <c r="M595" s="233"/>
      <c r="N595" s="233"/>
      <c r="O595" s="233"/>
      <c r="P595" s="233"/>
      <c r="Q595" s="233"/>
      <c r="R595" s="233"/>
      <c r="S595" s="233"/>
      <c r="T595" s="233"/>
      <c r="U595" s="233"/>
      <c r="V595" s="233"/>
      <c r="W595" s="233"/>
      <c r="X595" s="233"/>
      <c r="Y595" s="223"/>
      <c r="Z595" s="223"/>
      <c r="AA595" s="223"/>
    </row>
    <row r="596" spans="1:27" s="274" customFormat="1" ht="20.25" customHeight="1">
      <c r="A596" s="235"/>
      <c r="B596" s="235"/>
      <c r="C596" s="235"/>
      <c r="D596" s="233"/>
      <c r="E596" s="233"/>
      <c r="F596" s="233"/>
      <c r="G596" s="233"/>
      <c r="H596" s="233"/>
      <c r="I596" s="233"/>
      <c r="J596" s="233"/>
      <c r="K596" s="233"/>
      <c r="L596" s="233"/>
      <c r="M596" s="233"/>
      <c r="N596" s="233"/>
      <c r="O596" s="233"/>
      <c r="P596" s="233"/>
      <c r="Q596" s="233"/>
      <c r="R596" s="233"/>
      <c r="S596" s="233"/>
      <c r="T596" s="233"/>
      <c r="U596" s="233"/>
      <c r="V596" s="233"/>
      <c r="W596" s="233"/>
      <c r="X596" s="233"/>
      <c r="Y596" s="223"/>
      <c r="Z596" s="223"/>
      <c r="AA596" s="223"/>
    </row>
    <row r="597" spans="1:27" s="274" customFormat="1" ht="20.25" customHeight="1">
      <c r="A597" s="235"/>
      <c r="B597" s="235"/>
      <c r="C597" s="235"/>
      <c r="D597" s="233"/>
      <c r="E597" s="233"/>
      <c r="F597" s="233"/>
      <c r="G597" s="233"/>
      <c r="H597" s="233"/>
      <c r="I597" s="233"/>
      <c r="J597" s="233"/>
      <c r="K597" s="233"/>
      <c r="L597" s="233"/>
      <c r="M597" s="233"/>
      <c r="N597" s="233"/>
      <c r="O597" s="233"/>
      <c r="P597" s="233"/>
      <c r="Q597" s="233"/>
      <c r="R597" s="233"/>
      <c r="S597" s="233"/>
      <c r="T597" s="233"/>
      <c r="U597" s="233"/>
      <c r="V597" s="233"/>
      <c r="W597" s="233"/>
      <c r="X597" s="233"/>
      <c r="Y597" s="223"/>
      <c r="Z597" s="223"/>
      <c r="AA597" s="223"/>
    </row>
    <row r="598" spans="1:27" s="274" customFormat="1" ht="20.25" customHeight="1">
      <c r="A598" s="235"/>
      <c r="B598" s="235"/>
      <c r="C598" s="235"/>
      <c r="D598" s="233"/>
      <c r="E598" s="233"/>
      <c r="F598" s="233"/>
      <c r="G598" s="233"/>
      <c r="H598" s="233"/>
      <c r="I598" s="233"/>
      <c r="J598" s="233"/>
      <c r="K598" s="233"/>
      <c r="L598" s="233"/>
      <c r="M598" s="233"/>
      <c r="N598" s="233"/>
      <c r="O598" s="233"/>
      <c r="P598" s="233"/>
      <c r="Q598" s="233"/>
      <c r="R598" s="233"/>
      <c r="S598" s="233"/>
      <c r="T598" s="233"/>
      <c r="U598" s="233"/>
      <c r="V598" s="233"/>
      <c r="W598" s="233"/>
      <c r="X598" s="233"/>
      <c r="Y598" s="223"/>
      <c r="Z598" s="223"/>
      <c r="AA598" s="223"/>
    </row>
    <row r="599" spans="1:27" s="274" customFormat="1" ht="20.25" customHeight="1">
      <c r="A599" s="235"/>
      <c r="B599" s="235"/>
      <c r="C599" s="235"/>
      <c r="D599" s="233"/>
      <c r="E599" s="233"/>
      <c r="F599" s="233"/>
      <c r="G599" s="233"/>
      <c r="H599" s="233"/>
      <c r="I599" s="233"/>
      <c r="J599" s="233"/>
      <c r="K599" s="233"/>
      <c r="L599" s="233"/>
      <c r="M599" s="233"/>
      <c r="N599" s="233"/>
      <c r="O599" s="233"/>
      <c r="P599" s="233"/>
      <c r="Q599" s="233"/>
      <c r="R599" s="233"/>
      <c r="S599" s="233"/>
      <c r="T599" s="233"/>
      <c r="U599" s="233"/>
      <c r="V599" s="233"/>
      <c r="W599" s="233"/>
      <c r="X599" s="233"/>
      <c r="Y599" s="223"/>
      <c r="Z599" s="223"/>
      <c r="AA599" s="223"/>
    </row>
    <row r="600" spans="1:27" s="274" customFormat="1" ht="20.25" customHeight="1">
      <c r="A600" s="235"/>
      <c r="B600" s="235"/>
      <c r="C600" s="235"/>
      <c r="D600" s="233"/>
      <c r="E600" s="233"/>
      <c r="F600" s="233"/>
      <c r="G600" s="233"/>
      <c r="H600" s="233"/>
      <c r="I600" s="233"/>
      <c r="J600" s="233"/>
      <c r="K600" s="233"/>
      <c r="L600" s="233"/>
      <c r="M600" s="233"/>
      <c r="N600" s="233"/>
      <c r="O600" s="233"/>
      <c r="P600" s="233"/>
      <c r="Q600" s="233"/>
      <c r="R600" s="233"/>
      <c r="S600" s="233"/>
      <c r="T600" s="233"/>
      <c r="U600" s="233"/>
      <c r="V600" s="233"/>
      <c r="W600" s="233"/>
      <c r="X600" s="233"/>
      <c r="Y600" s="223"/>
      <c r="Z600" s="223"/>
      <c r="AA600" s="223"/>
    </row>
    <row r="601" spans="1:27" s="274" customFormat="1" ht="20.25" customHeight="1">
      <c r="A601" s="235"/>
      <c r="B601" s="235"/>
      <c r="C601" s="235"/>
      <c r="D601" s="233"/>
      <c r="E601" s="233"/>
      <c r="F601" s="233"/>
      <c r="G601" s="233"/>
      <c r="H601" s="233"/>
      <c r="I601" s="233"/>
      <c r="J601" s="233"/>
      <c r="K601" s="233"/>
      <c r="L601" s="233"/>
      <c r="M601" s="233"/>
      <c r="N601" s="233"/>
      <c r="O601" s="233"/>
      <c r="P601" s="233"/>
      <c r="Q601" s="233"/>
      <c r="R601" s="233"/>
      <c r="S601" s="233"/>
      <c r="T601" s="233"/>
      <c r="U601" s="233"/>
      <c r="V601" s="233"/>
      <c r="W601" s="233"/>
      <c r="X601" s="233"/>
      <c r="Y601" s="223"/>
      <c r="Z601" s="223"/>
      <c r="AA601" s="223"/>
    </row>
    <row r="602" spans="1:27" s="274" customFormat="1" ht="20.25" customHeight="1">
      <c r="A602" s="235"/>
      <c r="B602" s="235"/>
      <c r="C602" s="235"/>
      <c r="D602" s="233"/>
      <c r="E602" s="233"/>
      <c r="F602" s="233"/>
      <c r="G602" s="233"/>
      <c r="H602" s="233"/>
      <c r="I602" s="233"/>
      <c r="J602" s="233"/>
      <c r="K602" s="233"/>
      <c r="L602" s="233"/>
      <c r="M602" s="233"/>
      <c r="N602" s="233"/>
      <c r="O602" s="233"/>
      <c r="P602" s="233"/>
      <c r="Q602" s="233"/>
      <c r="R602" s="233"/>
      <c r="S602" s="233"/>
      <c r="T602" s="233"/>
      <c r="U602" s="233"/>
      <c r="V602" s="233"/>
      <c r="W602" s="233"/>
      <c r="X602" s="233"/>
      <c r="Y602" s="223"/>
      <c r="Z602" s="223"/>
      <c r="AA602" s="223"/>
    </row>
    <row r="603" spans="1:27" s="274" customFormat="1" ht="20.25" customHeight="1">
      <c r="A603" s="235"/>
      <c r="B603" s="235"/>
      <c r="C603" s="235"/>
      <c r="D603" s="233"/>
      <c r="E603" s="233"/>
      <c r="F603" s="233"/>
      <c r="G603" s="233"/>
      <c r="H603" s="233"/>
      <c r="I603" s="233"/>
      <c r="J603" s="233"/>
      <c r="K603" s="233"/>
      <c r="L603" s="233"/>
      <c r="M603" s="233"/>
      <c r="N603" s="233"/>
      <c r="O603" s="233"/>
      <c r="P603" s="233"/>
      <c r="Q603" s="233"/>
      <c r="R603" s="233"/>
      <c r="S603" s="233"/>
      <c r="T603" s="233"/>
      <c r="U603" s="233"/>
      <c r="V603" s="233"/>
      <c r="W603" s="233"/>
      <c r="X603" s="233"/>
      <c r="Y603" s="223"/>
      <c r="Z603" s="223"/>
      <c r="AA603" s="223"/>
    </row>
    <row r="604" spans="1:27" s="274" customFormat="1" ht="20.25" customHeight="1">
      <c r="A604" s="235"/>
      <c r="B604" s="235"/>
      <c r="C604" s="235"/>
      <c r="D604" s="235"/>
      <c r="E604" s="235"/>
      <c r="F604" s="235"/>
      <c r="G604" s="235"/>
    </row>
    <row r="605" spans="1:27" s="274" customFormat="1" ht="20.25" customHeight="1">
      <c r="A605" s="235"/>
      <c r="B605" s="235"/>
      <c r="C605" s="235"/>
      <c r="D605" s="235"/>
      <c r="E605" s="235"/>
      <c r="F605" s="235"/>
      <c r="G605" s="235"/>
    </row>
    <row r="606" spans="1:27" s="274" customFormat="1" ht="20.25" customHeight="1">
      <c r="A606" s="235"/>
      <c r="B606" s="235"/>
      <c r="C606" s="235"/>
      <c r="D606" s="235"/>
      <c r="E606" s="235"/>
      <c r="F606" s="235"/>
      <c r="G606" s="235"/>
    </row>
    <row r="607" spans="1:27" s="274" customFormat="1" ht="20.25" customHeight="1">
      <c r="A607" s="235"/>
      <c r="B607" s="235"/>
      <c r="C607" s="235"/>
      <c r="D607" s="235"/>
      <c r="E607" s="235"/>
      <c r="F607" s="235"/>
      <c r="G607" s="235"/>
    </row>
    <row r="608" spans="1:27" s="274" customFormat="1" ht="20.25" customHeight="1">
      <c r="A608" s="235"/>
      <c r="B608" s="235"/>
      <c r="C608" s="235"/>
      <c r="D608" s="235"/>
      <c r="E608" s="235"/>
      <c r="F608" s="235"/>
      <c r="G608" s="235"/>
    </row>
    <row r="609" spans="1:32" s="274" customFormat="1" ht="20.25" customHeight="1">
      <c r="A609" s="235"/>
      <c r="B609" s="235"/>
      <c r="C609" s="235"/>
      <c r="D609" s="235"/>
      <c r="E609" s="235"/>
      <c r="F609" s="235"/>
      <c r="G609" s="235"/>
    </row>
    <row r="610" spans="1:32" s="274" customFormat="1" ht="20.25" customHeight="1">
      <c r="A610" s="235"/>
      <c r="B610" s="235"/>
      <c r="C610" s="235"/>
      <c r="D610" s="235"/>
      <c r="E610" s="235"/>
      <c r="F610" s="235"/>
      <c r="G610" s="235"/>
    </row>
    <row r="611" spans="1:32" s="274" customFormat="1" ht="20.25" customHeight="1">
      <c r="A611" s="235"/>
      <c r="B611" s="235"/>
      <c r="C611" s="235"/>
      <c r="D611" s="235"/>
      <c r="E611" s="235"/>
      <c r="F611" s="235"/>
      <c r="G611" s="235"/>
    </row>
    <row r="612" spans="1:32" s="274" customFormat="1" ht="20.25" customHeight="1">
      <c r="A612" s="235"/>
      <c r="B612" s="235"/>
      <c r="C612" s="235"/>
      <c r="D612" s="235"/>
      <c r="E612" s="235"/>
      <c r="F612" s="235"/>
      <c r="G612" s="235"/>
    </row>
    <row r="613" spans="1:32" s="274" customFormat="1" ht="20.25" customHeight="1">
      <c r="A613" s="235"/>
      <c r="B613" s="235"/>
      <c r="C613" s="235"/>
      <c r="D613" s="235"/>
      <c r="E613" s="235"/>
      <c r="F613" s="235"/>
      <c r="G613" s="235"/>
    </row>
    <row r="614" spans="1:32" s="274" customFormat="1" ht="20.25" customHeight="1">
      <c r="A614" s="235"/>
      <c r="B614" s="235"/>
      <c r="C614" s="235"/>
      <c r="D614" s="235"/>
      <c r="E614" s="235"/>
      <c r="F614" s="235"/>
      <c r="G614" s="235"/>
    </row>
    <row r="615" spans="1:32" s="274" customFormat="1" ht="20.25" customHeight="1">
      <c r="A615" s="235"/>
      <c r="B615" s="235"/>
      <c r="C615" s="235"/>
      <c r="D615" s="235"/>
      <c r="E615" s="235"/>
      <c r="F615" s="235"/>
      <c r="G615" s="235"/>
    </row>
    <row r="616" spans="1:32" s="274" customFormat="1" ht="20.25" customHeight="1">
      <c r="A616" s="235"/>
      <c r="B616" s="235"/>
      <c r="C616" s="235"/>
      <c r="D616" s="235"/>
      <c r="E616" s="235"/>
      <c r="F616" s="235"/>
      <c r="G616" s="235"/>
    </row>
    <row r="617" spans="1:32" s="274" customFormat="1" ht="20.25" customHeight="1">
      <c r="A617" s="235"/>
      <c r="B617" s="235"/>
      <c r="C617" s="235"/>
      <c r="D617" s="235"/>
      <c r="E617" s="235"/>
      <c r="F617" s="235"/>
      <c r="G617" s="235"/>
    </row>
    <row r="618" spans="1:32" s="274" customFormat="1" ht="20.25" customHeight="1">
      <c r="A618" s="235"/>
      <c r="B618" s="235"/>
      <c r="C618" s="235"/>
      <c r="D618" s="235"/>
      <c r="E618" s="235"/>
      <c r="F618" s="235"/>
      <c r="G618" s="235"/>
    </row>
    <row r="619" spans="1:32" s="274" customFormat="1" ht="20.25" customHeight="1">
      <c r="A619" s="235"/>
      <c r="B619" s="235"/>
      <c r="C619" s="235"/>
      <c r="D619" s="235"/>
      <c r="E619" s="235"/>
      <c r="F619" s="235"/>
      <c r="G619" s="235"/>
    </row>
    <row r="620" spans="1:32" ht="20.25" customHeight="1">
      <c r="A620" s="235"/>
      <c r="B620" s="235"/>
      <c r="C620" s="235"/>
      <c r="D620" s="235"/>
      <c r="E620" s="235"/>
      <c r="F620" s="235"/>
      <c r="G620" s="235"/>
      <c r="H620" s="274"/>
      <c r="I620" s="274"/>
      <c r="J620" s="274"/>
      <c r="K620" s="274"/>
      <c r="L620" s="274"/>
      <c r="M620" s="274"/>
      <c r="N620" s="274"/>
      <c r="O620" s="274"/>
      <c r="P620" s="274"/>
      <c r="Q620" s="274"/>
      <c r="R620" s="274"/>
      <c r="S620" s="274"/>
      <c r="T620" s="274"/>
      <c r="U620" s="274"/>
      <c r="V620" s="274"/>
      <c r="W620" s="274"/>
      <c r="X620" s="274"/>
      <c r="Y620" s="274"/>
      <c r="Z620" s="274"/>
      <c r="AA620" s="274"/>
      <c r="AB620" s="274"/>
      <c r="AC620" s="274"/>
      <c r="AD620" s="274"/>
      <c r="AE620" s="274"/>
      <c r="AF620" s="274"/>
    </row>
    <row r="621" spans="1:32" ht="20.25" customHeight="1">
      <c r="A621" s="235"/>
      <c r="B621" s="235"/>
      <c r="C621" s="235"/>
      <c r="D621" s="235"/>
      <c r="E621" s="235"/>
      <c r="F621" s="235"/>
      <c r="G621" s="235"/>
      <c r="H621" s="274"/>
      <c r="I621" s="274"/>
      <c r="J621" s="274"/>
      <c r="K621" s="274"/>
      <c r="L621" s="274"/>
      <c r="M621" s="274"/>
      <c r="N621" s="274"/>
      <c r="O621" s="274"/>
      <c r="P621" s="274"/>
      <c r="Q621" s="274"/>
      <c r="R621" s="274"/>
      <c r="S621" s="274"/>
      <c r="T621" s="274"/>
      <c r="U621" s="274"/>
      <c r="V621" s="274"/>
      <c r="W621" s="274"/>
      <c r="X621" s="274"/>
      <c r="Y621" s="274"/>
      <c r="Z621" s="274"/>
      <c r="AA621" s="274"/>
      <c r="AB621" s="274"/>
      <c r="AC621" s="274"/>
      <c r="AD621" s="274"/>
      <c r="AE621" s="274"/>
      <c r="AF621" s="274"/>
    </row>
    <row r="622" spans="1:32" ht="20.25" customHeight="1">
      <c r="A622" s="235"/>
      <c r="B622" s="235"/>
      <c r="C622" s="235"/>
      <c r="D622" s="235"/>
      <c r="E622" s="235"/>
      <c r="F622" s="235"/>
      <c r="G622" s="235"/>
      <c r="H622" s="274"/>
      <c r="I622" s="274"/>
      <c r="J622" s="274"/>
      <c r="K622" s="274"/>
      <c r="L622" s="274"/>
      <c r="M622" s="274"/>
      <c r="N622" s="274"/>
      <c r="O622" s="274"/>
      <c r="P622" s="274"/>
      <c r="Q622" s="274"/>
      <c r="R622" s="274"/>
      <c r="S622" s="274"/>
      <c r="T622" s="274"/>
      <c r="U622" s="274"/>
      <c r="V622" s="274"/>
      <c r="W622" s="274"/>
      <c r="X622" s="274"/>
      <c r="Y622" s="274"/>
      <c r="Z622" s="274"/>
      <c r="AA622" s="274"/>
      <c r="AB622" s="274"/>
      <c r="AC622" s="274"/>
      <c r="AD622" s="274"/>
      <c r="AE622" s="274"/>
      <c r="AF622" s="274"/>
    </row>
    <row r="623" spans="1:32" ht="20.25" customHeight="1">
      <c r="A623" s="235"/>
      <c r="B623" s="235"/>
      <c r="C623" s="235"/>
      <c r="D623" s="235"/>
      <c r="E623" s="274"/>
      <c r="F623" s="235"/>
      <c r="G623" s="235"/>
      <c r="H623" s="274"/>
      <c r="I623" s="274"/>
      <c r="J623" s="274"/>
      <c r="K623" s="274"/>
      <c r="L623" s="274"/>
      <c r="M623" s="274"/>
      <c r="N623" s="274"/>
      <c r="O623" s="274"/>
      <c r="P623" s="274"/>
      <c r="Q623" s="274"/>
      <c r="R623" s="274"/>
      <c r="S623" s="274"/>
      <c r="T623" s="274"/>
      <c r="U623" s="274"/>
      <c r="V623" s="235"/>
      <c r="W623" s="274"/>
      <c r="X623" s="274"/>
      <c r="Y623" s="274"/>
      <c r="Z623" s="274"/>
      <c r="AA623" s="274"/>
      <c r="AB623" s="274"/>
      <c r="AC623" s="274"/>
      <c r="AD623" s="274"/>
      <c r="AE623" s="274"/>
      <c r="AF623" s="274"/>
    </row>
    <row r="624" spans="1:32" ht="20.25" customHeight="1">
      <c r="A624" s="235"/>
      <c r="B624" s="235"/>
      <c r="C624" s="235"/>
      <c r="D624" s="235"/>
      <c r="E624" s="274"/>
      <c r="F624" s="235"/>
      <c r="G624" s="235"/>
      <c r="H624" s="274"/>
      <c r="I624" s="274"/>
      <c r="J624" s="274"/>
      <c r="K624" s="274"/>
      <c r="L624" s="274"/>
      <c r="M624" s="274"/>
      <c r="N624" s="274"/>
      <c r="O624" s="274"/>
      <c r="P624" s="274"/>
      <c r="Q624" s="274"/>
      <c r="R624" s="274"/>
      <c r="S624" s="274"/>
      <c r="T624" s="274"/>
      <c r="U624" s="274"/>
      <c r="V624" s="235"/>
      <c r="W624" s="274"/>
      <c r="X624" s="274"/>
      <c r="Y624" s="274"/>
      <c r="Z624" s="274"/>
      <c r="AA624" s="274"/>
      <c r="AB624" s="274"/>
      <c r="AC624" s="274"/>
      <c r="AD624" s="274"/>
      <c r="AE624" s="274"/>
      <c r="AF624" s="274"/>
    </row>
    <row r="625" spans="1:32" ht="20.25" customHeight="1">
      <c r="A625" s="235"/>
      <c r="B625" s="235"/>
      <c r="C625" s="235"/>
      <c r="D625" s="235"/>
      <c r="E625" s="274"/>
      <c r="F625" s="235"/>
      <c r="G625" s="235"/>
      <c r="H625" s="274"/>
      <c r="I625" s="274"/>
      <c r="J625" s="274"/>
      <c r="K625" s="274"/>
      <c r="L625" s="274"/>
      <c r="M625" s="274"/>
      <c r="N625" s="274"/>
      <c r="O625" s="274"/>
      <c r="P625" s="274"/>
      <c r="Q625" s="274"/>
      <c r="R625" s="274"/>
      <c r="S625" s="274"/>
      <c r="T625" s="274"/>
      <c r="U625" s="274"/>
      <c r="V625" s="235"/>
      <c r="W625" s="274"/>
      <c r="X625" s="274"/>
      <c r="Y625" s="274"/>
      <c r="Z625" s="274"/>
      <c r="AA625" s="274"/>
      <c r="AB625" s="274"/>
      <c r="AC625" s="274"/>
      <c r="AD625" s="274"/>
      <c r="AE625" s="274"/>
      <c r="AF625" s="274"/>
    </row>
    <row r="626" spans="1:32" ht="20.25" customHeight="1">
      <c r="A626" s="235"/>
      <c r="B626" s="235"/>
      <c r="C626" s="235"/>
      <c r="D626" s="235"/>
      <c r="E626" s="274"/>
      <c r="F626" s="235"/>
      <c r="G626" s="235"/>
      <c r="H626" s="274"/>
      <c r="I626" s="274"/>
      <c r="J626" s="274"/>
      <c r="K626" s="274"/>
      <c r="L626" s="274"/>
      <c r="M626" s="274"/>
      <c r="N626" s="274"/>
      <c r="O626" s="274"/>
      <c r="P626" s="274"/>
      <c r="Q626" s="274"/>
      <c r="R626" s="274"/>
      <c r="S626" s="274"/>
      <c r="T626" s="274"/>
      <c r="U626" s="274"/>
      <c r="V626" s="235"/>
      <c r="W626" s="274"/>
      <c r="X626" s="274"/>
      <c r="Y626" s="274"/>
      <c r="Z626" s="274"/>
      <c r="AA626" s="274"/>
      <c r="AB626" s="274"/>
      <c r="AC626" s="274"/>
      <c r="AD626" s="274"/>
      <c r="AE626" s="274"/>
      <c r="AF626" s="274"/>
    </row>
    <row r="627" spans="1:32" ht="20.25" customHeight="1">
      <c r="A627" s="235"/>
      <c r="B627" s="235"/>
      <c r="C627" s="235"/>
      <c r="D627" s="235"/>
      <c r="E627" s="274"/>
      <c r="F627" s="235"/>
      <c r="G627" s="235"/>
      <c r="H627" s="274"/>
      <c r="I627" s="274"/>
      <c r="J627" s="274"/>
      <c r="K627" s="274"/>
      <c r="L627" s="274"/>
      <c r="M627" s="274"/>
      <c r="N627" s="274"/>
      <c r="O627" s="274"/>
      <c r="P627" s="274"/>
      <c r="Q627" s="274"/>
      <c r="R627" s="274"/>
      <c r="S627" s="274"/>
      <c r="T627" s="274"/>
      <c r="U627" s="274"/>
      <c r="V627" s="235"/>
      <c r="W627" s="274"/>
      <c r="X627" s="274"/>
      <c r="Y627" s="274"/>
      <c r="Z627" s="274"/>
      <c r="AA627" s="274"/>
      <c r="AB627" s="274"/>
      <c r="AC627" s="274"/>
      <c r="AD627" s="274"/>
      <c r="AE627" s="274"/>
      <c r="AF627" s="274"/>
    </row>
    <row r="628" spans="1:32" ht="20.25" customHeight="1">
      <c r="A628" s="235"/>
      <c r="B628" s="235"/>
      <c r="C628" s="235"/>
      <c r="D628" s="235"/>
      <c r="E628" s="274"/>
      <c r="F628" s="235"/>
      <c r="G628" s="235"/>
      <c r="H628" s="274"/>
      <c r="I628" s="274"/>
      <c r="J628" s="274"/>
      <c r="K628" s="274"/>
      <c r="L628" s="274"/>
      <c r="M628" s="274"/>
      <c r="N628" s="274"/>
      <c r="O628" s="274"/>
      <c r="P628" s="274"/>
      <c r="Q628" s="274"/>
      <c r="R628" s="274"/>
      <c r="S628" s="274"/>
      <c r="T628" s="274"/>
      <c r="U628" s="274"/>
      <c r="V628" s="235"/>
      <c r="W628" s="274"/>
      <c r="X628" s="274"/>
      <c r="Y628" s="274"/>
      <c r="Z628" s="274"/>
      <c r="AA628" s="274"/>
      <c r="AB628" s="274"/>
      <c r="AC628" s="274"/>
      <c r="AD628" s="274"/>
      <c r="AE628" s="274"/>
      <c r="AF628" s="274"/>
    </row>
    <row r="629" spans="1:32" ht="20.25" customHeight="1">
      <c r="A629" s="235"/>
      <c r="B629" s="235"/>
      <c r="C629" s="235"/>
      <c r="D629" s="235"/>
      <c r="E629" s="274"/>
      <c r="F629" s="235"/>
      <c r="G629" s="235"/>
      <c r="H629" s="274"/>
      <c r="I629" s="274"/>
      <c r="J629" s="274"/>
      <c r="K629" s="274"/>
      <c r="L629" s="274"/>
      <c r="M629" s="274"/>
      <c r="N629" s="274"/>
      <c r="O629" s="274"/>
      <c r="P629" s="274"/>
      <c r="Q629" s="274"/>
      <c r="R629" s="274"/>
      <c r="S629" s="274"/>
      <c r="T629" s="274"/>
      <c r="U629" s="274"/>
      <c r="V629" s="235"/>
      <c r="W629" s="274"/>
      <c r="X629" s="274"/>
      <c r="Y629" s="274"/>
      <c r="Z629" s="274"/>
      <c r="AA629" s="274"/>
      <c r="AB629" s="274"/>
      <c r="AC629" s="274"/>
      <c r="AD629" s="274"/>
      <c r="AE629" s="274"/>
      <c r="AF629" s="274"/>
    </row>
    <row r="630" spans="1:32" ht="20.25" customHeight="1">
      <c r="A630" s="235"/>
      <c r="B630" s="235"/>
      <c r="C630" s="235"/>
      <c r="D630" s="235"/>
      <c r="E630" s="274"/>
      <c r="F630" s="235"/>
      <c r="G630" s="235"/>
      <c r="H630" s="274"/>
      <c r="I630" s="274"/>
      <c r="J630" s="274"/>
      <c r="K630" s="274"/>
      <c r="L630" s="274"/>
      <c r="M630" s="274"/>
      <c r="N630" s="274"/>
      <c r="O630" s="274"/>
      <c r="P630" s="274"/>
      <c r="Q630" s="274"/>
      <c r="R630" s="274"/>
      <c r="S630" s="274"/>
      <c r="T630" s="274"/>
      <c r="U630" s="274"/>
      <c r="V630" s="235"/>
      <c r="W630" s="274"/>
      <c r="X630" s="274"/>
      <c r="Y630" s="274"/>
      <c r="Z630" s="274"/>
      <c r="AA630" s="274"/>
      <c r="AB630" s="274"/>
      <c r="AC630" s="274"/>
      <c r="AD630" s="274"/>
      <c r="AE630" s="274"/>
      <c r="AF630" s="274"/>
    </row>
    <row r="631" spans="1:32" ht="20.25" customHeight="1">
      <c r="A631" s="235"/>
      <c r="B631" s="235"/>
      <c r="C631" s="235"/>
      <c r="D631" s="235"/>
      <c r="E631" s="274"/>
      <c r="F631" s="235"/>
      <c r="G631" s="235"/>
      <c r="H631" s="274"/>
      <c r="I631" s="274"/>
      <c r="J631" s="274"/>
      <c r="K631" s="274"/>
      <c r="L631" s="274"/>
      <c r="M631" s="274"/>
      <c r="N631" s="274"/>
      <c r="O631" s="274"/>
      <c r="P631" s="274"/>
      <c r="Q631" s="274"/>
      <c r="R631" s="274"/>
      <c r="S631" s="274"/>
      <c r="T631" s="274"/>
      <c r="U631" s="274"/>
      <c r="V631" s="235"/>
      <c r="W631" s="274"/>
      <c r="X631" s="274"/>
      <c r="Y631" s="274"/>
      <c r="Z631" s="274"/>
      <c r="AA631" s="274"/>
      <c r="AB631" s="274"/>
      <c r="AC631" s="274"/>
      <c r="AD631" s="274"/>
      <c r="AE631" s="274"/>
      <c r="AF631" s="274"/>
    </row>
    <row r="632" spans="1:32" ht="20.25" customHeight="1">
      <c r="A632" s="235"/>
      <c r="B632" s="235"/>
      <c r="C632" s="235"/>
      <c r="D632" s="235"/>
      <c r="E632" s="274"/>
      <c r="F632" s="235"/>
      <c r="G632" s="235"/>
      <c r="H632" s="274"/>
      <c r="I632" s="274"/>
      <c r="J632" s="274"/>
      <c r="K632" s="274"/>
      <c r="L632" s="274"/>
      <c r="M632" s="274"/>
      <c r="N632" s="274"/>
      <c r="O632" s="274"/>
      <c r="P632" s="274"/>
      <c r="Q632" s="274"/>
      <c r="R632" s="274"/>
      <c r="S632" s="274"/>
      <c r="T632" s="274"/>
      <c r="U632" s="274"/>
      <c r="V632" s="235"/>
      <c r="W632" s="274"/>
      <c r="X632" s="274"/>
      <c r="Y632" s="274"/>
      <c r="Z632" s="274"/>
      <c r="AA632" s="274"/>
      <c r="AB632" s="274"/>
      <c r="AC632" s="274"/>
      <c r="AD632" s="274"/>
      <c r="AE632" s="274"/>
      <c r="AF632" s="274"/>
    </row>
    <row r="633" spans="1:32" ht="20.25" customHeight="1">
      <c r="A633" s="235"/>
      <c r="B633" s="235"/>
      <c r="C633" s="235"/>
      <c r="D633" s="235"/>
      <c r="E633" s="274"/>
      <c r="F633" s="235"/>
      <c r="G633" s="235"/>
      <c r="H633" s="274"/>
      <c r="I633" s="274"/>
      <c r="J633" s="274"/>
      <c r="K633" s="274"/>
      <c r="L633" s="274"/>
      <c r="M633" s="274"/>
      <c r="N633" s="274"/>
      <c r="O633" s="274"/>
      <c r="P633" s="274"/>
      <c r="Q633" s="274"/>
      <c r="R633" s="274"/>
      <c r="S633" s="274"/>
      <c r="T633" s="274"/>
      <c r="U633" s="274"/>
      <c r="V633" s="235"/>
      <c r="W633" s="274"/>
      <c r="X633" s="274"/>
      <c r="Y633" s="274"/>
      <c r="Z633" s="274"/>
      <c r="AA633" s="274"/>
      <c r="AB633" s="274"/>
      <c r="AC633" s="274"/>
      <c r="AD633" s="274"/>
      <c r="AE633" s="274"/>
      <c r="AF633" s="274"/>
    </row>
    <row r="634" spans="1:32" ht="20.25" customHeight="1">
      <c r="A634" s="235"/>
      <c r="B634" s="235"/>
      <c r="C634" s="235"/>
      <c r="D634" s="235"/>
      <c r="E634" s="274"/>
      <c r="F634" s="235"/>
      <c r="G634" s="235"/>
      <c r="H634" s="274"/>
      <c r="I634" s="274"/>
      <c r="J634" s="274"/>
      <c r="K634" s="274"/>
      <c r="L634" s="274"/>
      <c r="M634" s="274"/>
      <c r="N634" s="274"/>
      <c r="O634" s="274"/>
      <c r="P634" s="274"/>
      <c r="Q634" s="274"/>
      <c r="R634" s="274"/>
      <c r="S634" s="274"/>
      <c r="T634" s="274"/>
      <c r="U634" s="274"/>
      <c r="V634" s="235"/>
      <c r="W634" s="274"/>
      <c r="X634" s="274"/>
      <c r="Y634" s="274"/>
      <c r="Z634" s="274"/>
      <c r="AA634" s="274"/>
      <c r="AB634" s="274"/>
      <c r="AC634" s="274"/>
      <c r="AD634" s="274"/>
      <c r="AE634" s="274"/>
      <c r="AF634" s="274"/>
    </row>
    <row r="635" spans="1:32" ht="20.25" customHeight="1">
      <c r="A635" s="235"/>
      <c r="B635" s="235"/>
      <c r="C635" s="235"/>
      <c r="D635" s="235"/>
      <c r="E635" s="274"/>
      <c r="F635" s="235"/>
      <c r="G635" s="235"/>
      <c r="H635" s="274"/>
      <c r="I635" s="274"/>
      <c r="J635" s="274"/>
      <c r="K635" s="274"/>
      <c r="L635" s="274"/>
      <c r="M635" s="274"/>
      <c r="N635" s="274"/>
      <c r="O635" s="274"/>
      <c r="P635" s="274"/>
      <c r="Q635" s="274"/>
      <c r="R635" s="274"/>
      <c r="S635" s="274"/>
      <c r="T635" s="274"/>
      <c r="U635" s="274"/>
      <c r="V635" s="235"/>
      <c r="W635" s="274"/>
      <c r="X635" s="274"/>
      <c r="Y635" s="274"/>
      <c r="Z635" s="274"/>
      <c r="AA635" s="274"/>
      <c r="AB635" s="274"/>
      <c r="AC635" s="274"/>
      <c r="AD635" s="274"/>
      <c r="AE635" s="274"/>
      <c r="AF635" s="274"/>
    </row>
    <row r="636" spans="1:32" ht="20.25" customHeight="1">
      <c r="A636" s="235"/>
      <c r="B636" s="235"/>
      <c r="C636" s="235"/>
      <c r="D636" s="235"/>
      <c r="E636" s="274"/>
      <c r="F636" s="235"/>
      <c r="G636" s="235"/>
      <c r="H636" s="274"/>
      <c r="I636" s="274"/>
      <c r="J636" s="274"/>
      <c r="K636" s="274"/>
      <c r="L636" s="274"/>
      <c r="M636" s="274"/>
      <c r="N636" s="274"/>
      <c r="O636" s="274"/>
      <c r="P636" s="274"/>
      <c r="Q636" s="274"/>
      <c r="R636" s="274"/>
      <c r="S636" s="274"/>
      <c r="T636" s="274"/>
      <c r="U636" s="274"/>
      <c r="V636" s="235"/>
      <c r="W636" s="274"/>
      <c r="X636" s="274"/>
      <c r="Y636" s="274"/>
      <c r="Z636" s="274"/>
      <c r="AA636" s="274"/>
      <c r="AB636" s="274"/>
      <c r="AC636" s="274"/>
      <c r="AD636" s="274"/>
      <c r="AE636" s="274"/>
      <c r="AF636" s="274"/>
    </row>
    <row r="637" spans="1:32" ht="20.25" customHeight="1">
      <c r="A637" s="235"/>
      <c r="B637" s="235"/>
      <c r="C637" s="235"/>
      <c r="D637" s="235"/>
      <c r="E637" s="235"/>
      <c r="F637" s="235"/>
      <c r="G637" s="235"/>
      <c r="H637" s="274"/>
      <c r="I637" s="274"/>
      <c r="J637" s="274"/>
      <c r="K637" s="274"/>
      <c r="L637" s="274"/>
      <c r="M637" s="274"/>
      <c r="N637" s="274"/>
      <c r="O637" s="274"/>
      <c r="P637" s="274"/>
      <c r="Q637" s="274"/>
      <c r="R637" s="274"/>
      <c r="S637" s="274"/>
      <c r="T637" s="274"/>
      <c r="U637" s="274"/>
      <c r="V637" s="274"/>
      <c r="W637" s="274"/>
      <c r="X637" s="274"/>
      <c r="Y637" s="274"/>
      <c r="Z637" s="274"/>
      <c r="AA637" s="274"/>
      <c r="AB637" s="274"/>
      <c r="AC637" s="274"/>
      <c r="AD637" s="274"/>
      <c r="AE637" s="274"/>
      <c r="AF637" s="274"/>
    </row>
    <row r="638" spans="1:32" ht="20.25" customHeight="1">
      <c r="A638" s="235"/>
      <c r="B638" s="235"/>
      <c r="C638" s="235"/>
      <c r="D638" s="235"/>
      <c r="E638" s="235"/>
      <c r="F638" s="235"/>
      <c r="G638" s="235"/>
      <c r="H638" s="274"/>
      <c r="I638" s="274"/>
      <c r="J638" s="274"/>
      <c r="K638" s="274"/>
      <c r="L638" s="274"/>
      <c r="M638" s="274"/>
      <c r="N638" s="274"/>
      <c r="O638" s="274"/>
      <c r="P638" s="274"/>
      <c r="Q638" s="274"/>
      <c r="R638" s="274"/>
      <c r="S638" s="274"/>
      <c r="T638" s="274"/>
      <c r="U638" s="274"/>
      <c r="V638" s="274"/>
      <c r="W638" s="274"/>
      <c r="X638" s="274"/>
      <c r="Y638" s="274"/>
      <c r="Z638" s="274"/>
      <c r="AA638" s="274"/>
    </row>
    <row r="639" spans="1:32" ht="20.25" customHeight="1">
      <c r="A639" s="235"/>
      <c r="B639" s="235"/>
      <c r="C639" s="235"/>
      <c r="D639" s="235"/>
      <c r="E639" s="235"/>
      <c r="F639" s="235"/>
      <c r="G639" s="235"/>
      <c r="H639" s="274"/>
      <c r="I639" s="274"/>
      <c r="J639" s="274"/>
      <c r="K639" s="274"/>
      <c r="L639" s="274"/>
      <c r="M639" s="274"/>
      <c r="N639" s="274"/>
      <c r="O639" s="274"/>
      <c r="P639" s="274"/>
      <c r="Q639" s="274"/>
      <c r="R639" s="274"/>
      <c r="S639" s="274"/>
      <c r="T639" s="274"/>
      <c r="U639" s="274"/>
      <c r="V639" s="274"/>
      <c r="W639" s="274"/>
      <c r="X639" s="274"/>
      <c r="Y639" s="274"/>
      <c r="Z639" s="274"/>
      <c r="AA639" s="274"/>
    </row>
    <row r="640" spans="1:32" ht="20.25" customHeight="1">
      <c r="A640" s="235"/>
      <c r="B640" s="235"/>
      <c r="C640" s="235"/>
      <c r="D640" s="235"/>
      <c r="E640" s="235"/>
      <c r="F640" s="235"/>
      <c r="G640" s="235"/>
      <c r="H640" s="274"/>
      <c r="I640" s="274"/>
      <c r="J640" s="274"/>
      <c r="K640" s="274"/>
      <c r="L640" s="274"/>
      <c r="M640" s="274"/>
      <c r="N640" s="274"/>
      <c r="O640" s="274"/>
      <c r="P640" s="274"/>
      <c r="Q640" s="274"/>
      <c r="R640" s="274"/>
      <c r="S640" s="274"/>
      <c r="T640" s="274"/>
      <c r="U640" s="274"/>
      <c r="V640" s="274"/>
      <c r="W640" s="274"/>
      <c r="X640" s="274"/>
      <c r="Y640" s="274"/>
      <c r="Z640" s="274"/>
      <c r="AA640" s="274"/>
    </row>
    <row r="641" spans="1:27" ht="20.25" customHeight="1">
      <c r="A641" s="235"/>
      <c r="B641" s="235"/>
      <c r="C641" s="235"/>
      <c r="D641" s="235"/>
      <c r="E641" s="235"/>
      <c r="F641" s="235"/>
      <c r="G641" s="235"/>
      <c r="H641" s="274"/>
      <c r="I641" s="274"/>
      <c r="J641" s="274"/>
      <c r="K641" s="274"/>
      <c r="L641" s="274"/>
      <c r="M641" s="274"/>
      <c r="N641" s="274"/>
      <c r="O641" s="274"/>
      <c r="P641" s="274"/>
      <c r="Q641" s="274"/>
      <c r="R641" s="274"/>
      <c r="S641" s="274"/>
      <c r="T641" s="274"/>
      <c r="U641" s="274"/>
      <c r="V641" s="274"/>
      <c r="W641" s="274"/>
      <c r="X641" s="274"/>
      <c r="Y641" s="274"/>
      <c r="Z641" s="274"/>
      <c r="AA641" s="274"/>
    </row>
    <row r="642" spans="1:27" ht="20.25" customHeight="1">
      <c r="A642" s="235"/>
      <c r="B642" s="235"/>
      <c r="C642" s="235"/>
      <c r="D642" s="235"/>
      <c r="E642" s="235"/>
      <c r="F642" s="235"/>
      <c r="G642" s="235"/>
      <c r="H642" s="274"/>
      <c r="I642" s="274"/>
      <c r="J642" s="274"/>
      <c r="K642" s="274"/>
      <c r="L642" s="274"/>
      <c r="M642" s="274"/>
      <c r="N642" s="274"/>
      <c r="O642" s="274"/>
      <c r="P642" s="274"/>
      <c r="Q642" s="274"/>
      <c r="R642" s="274"/>
      <c r="S642" s="274"/>
      <c r="T642" s="274"/>
      <c r="U642" s="274"/>
      <c r="V642" s="274"/>
      <c r="W642" s="274"/>
      <c r="X642" s="274"/>
      <c r="Y642" s="274"/>
      <c r="Z642" s="274"/>
      <c r="AA642" s="274"/>
    </row>
    <row r="643" spans="1:27" ht="20.25" customHeight="1">
      <c r="A643" s="235"/>
      <c r="B643" s="235"/>
      <c r="C643" s="235"/>
      <c r="D643" s="235"/>
      <c r="E643" s="235"/>
      <c r="F643" s="235"/>
      <c r="G643" s="235"/>
      <c r="H643" s="274"/>
      <c r="I643" s="274"/>
      <c r="J643" s="274"/>
      <c r="K643" s="274"/>
      <c r="L643" s="274"/>
      <c r="M643" s="274"/>
      <c r="N643" s="274"/>
      <c r="O643" s="274"/>
      <c r="P643" s="274"/>
      <c r="Q643" s="274"/>
      <c r="R643" s="274"/>
      <c r="S643" s="274"/>
      <c r="T643" s="274"/>
      <c r="U643" s="274"/>
      <c r="V643" s="274"/>
      <c r="W643" s="274"/>
      <c r="X643" s="274"/>
      <c r="Y643" s="274"/>
      <c r="Z643" s="274"/>
      <c r="AA643" s="274"/>
    </row>
    <row r="644" spans="1:27" ht="20.25" customHeight="1">
      <c r="A644" s="235"/>
      <c r="B644" s="235"/>
      <c r="C644" s="235"/>
      <c r="D644" s="235"/>
      <c r="E644" s="235"/>
      <c r="F644" s="235"/>
      <c r="G644" s="235"/>
      <c r="H644" s="274"/>
      <c r="I644" s="274"/>
      <c r="J644" s="274"/>
      <c r="K644" s="274"/>
      <c r="L644" s="274"/>
      <c r="M644" s="274"/>
      <c r="N644" s="274"/>
      <c r="O644" s="274"/>
      <c r="P644" s="274"/>
      <c r="Q644" s="274"/>
      <c r="R644" s="274"/>
      <c r="S644" s="274"/>
      <c r="T644" s="274"/>
      <c r="U644" s="274"/>
      <c r="V644" s="274"/>
      <c r="W644" s="274"/>
      <c r="X644" s="274"/>
      <c r="Y644" s="274"/>
      <c r="Z644" s="274"/>
      <c r="AA644" s="274"/>
    </row>
    <row r="645" spans="1:27" ht="20.25" customHeight="1">
      <c r="A645" s="235"/>
      <c r="B645" s="235"/>
      <c r="C645" s="235"/>
      <c r="D645" s="235"/>
      <c r="E645" s="235"/>
      <c r="F645" s="235"/>
      <c r="G645" s="235"/>
      <c r="H645" s="274"/>
      <c r="I645" s="274"/>
      <c r="J645" s="274"/>
      <c r="K645" s="274"/>
      <c r="L645" s="274"/>
      <c r="M645" s="274"/>
      <c r="N645" s="274"/>
      <c r="O645" s="274"/>
      <c r="P645" s="274"/>
      <c r="Q645" s="274"/>
      <c r="R645" s="274"/>
      <c r="S645" s="274"/>
      <c r="T645" s="274"/>
      <c r="U645" s="274"/>
      <c r="V645" s="274"/>
      <c r="W645" s="274"/>
      <c r="X645" s="274"/>
      <c r="Y645" s="274"/>
      <c r="Z645" s="274"/>
      <c r="AA645" s="274"/>
    </row>
    <row r="646" spans="1:27" ht="20.25" customHeight="1">
      <c r="A646" s="235"/>
      <c r="B646" s="235"/>
      <c r="C646" s="235"/>
      <c r="D646" s="235"/>
      <c r="E646" s="235"/>
      <c r="F646" s="235"/>
      <c r="G646" s="235"/>
      <c r="H646" s="274"/>
      <c r="I646" s="274"/>
      <c r="J646" s="274"/>
      <c r="K646" s="274"/>
      <c r="L646" s="274"/>
      <c r="M646" s="274"/>
      <c r="N646" s="274"/>
      <c r="O646" s="274"/>
      <c r="P646" s="274"/>
      <c r="Q646" s="274"/>
      <c r="R646" s="274"/>
      <c r="S646" s="274"/>
      <c r="T646" s="274"/>
      <c r="U646" s="274"/>
      <c r="V646" s="274"/>
      <c r="W646" s="274"/>
      <c r="X646" s="274"/>
      <c r="Y646" s="274"/>
      <c r="Z646" s="274"/>
      <c r="AA646" s="274"/>
    </row>
    <row r="647" spans="1:27" ht="20.25" customHeight="1">
      <c r="A647" s="235"/>
      <c r="B647" s="235"/>
      <c r="C647" s="235"/>
      <c r="D647" s="235"/>
      <c r="E647" s="235"/>
      <c r="F647" s="235"/>
      <c r="G647" s="235"/>
      <c r="H647" s="274"/>
      <c r="I647" s="274"/>
      <c r="J647" s="274"/>
      <c r="K647" s="274"/>
      <c r="L647" s="274"/>
      <c r="M647" s="274"/>
      <c r="N647" s="274"/>
      <c r="O647" s="274"/>
      <c r="P647" s="274"/>
      <c r="Q647" s="274"/>
      <c r="R647" s="274"/>
      <c r="S647" s="274"/>
      <c r="T647" s="274"/>
      <c r="U647" s="274"/>
      <c r="V647" s="274"/>
      <c r="W647" s="274"/>
      <c r="X647" s="274"/>
      <c r="Y647" s="274"/>
      <c r="Z647" s="274"/>
      <c r="AA647" s="274"/>
    </row>
    <row r="648" spans="1:27" ht="20.25" customHeight="1">
      <c r="A648" s="235"/>
      <c r="B648" s="235"/>
      <c r="C648" s="235"/>
      <c r="D648" s="235"/>
      <c r="E648" s="235"/>
      <c r="F648" s="235"/>
      <c r="G648" s="235"/>
      <c r="H648" s="274"/>
      <c r="I648" s="274"/>
      <c r="J648" s="274"/>
      <c r="K648" s="274"/>
      <c r="L648" s="274"/>
      <c r="M648" s="274"/>
      <c r="N648" s="274"/>
      <c r="O648" s="274"/>
      <c r="P648" s="274"/>
      <c r="Q648" s="274"/>
      <c r="R648" s="274"/>
      <c r="S648" s="274"/>
      <c r="T648" s="274"/>
      <c r="U648" s="274"/>
      <c r="V648" s="274"/>
      <c r="W648" s="274"/>
      <c r="X648" s="274"/>
      <c r="Y648" s="274"/>
      <c r="Z648" s="274"/>
      <c r="AA648" s="274"/>
    </row>
    <row r="649" spans="1:27" ht="20.25" customHeight="1">
      <c r="A649" s="235"/>
      <c r="B649" s="235"/>
      <c r="C649" s="235"/>
      <c r="D649" s="235"/>
      <c r="E649" s="235"/>
      <c r="F649" s="235"/>
      <c r="G649" s="235"/>
      <c r="H649" s="274"/>
      <c r="I649" s="274"/>
      <c r="J649" s="274"/>
      <c r="K649" s="274"/>
      <c r="L649" s="274"/>
      <c r="M649" s="274"/>
      <c r="N649" s="274"/>
      <c r="O649" s="274"/>
      <c r="P649" s="274"/>
      <c r="Q649" s="274"/>
      <c r="R649" s="274"/>
      <c r="S649" s="274"/>
      <c r="T649" s="274"/>
      <c r="U649" s="274"/>
      <c r="V649" s="274"/>
      <c r="W649" s="274"/>
      <c r="X649" s="274"/>
      <c r="Y649" s="274"/>
      <c r="Z649" s="274"/>
      <c r="AA649" s="274"/>
    </row>
    <row r="650" spans="1:27" ht="20.25" customHeight="1">
      <c r="A650" s="235"/>
      <c r="B650" s="235"/>
      <c r="C650" s="235"/>
      <c r="D650" s="235"/>
      <c r="E650" s="274"/>
      <c r="F650" s="235"/>
      <c r="G650" s="235"/>
      <c r="H650" s="274"/>
      <c r="I650" s="274"/>
      <c r="J650" s="274"/>
      <c r="K650" s="274"/>
      <c r="L650" s="274"/>
      <c r="M650" s="274"/>
      <c r="N650" s="274"/>
      <c r="O650" s="274"/>
      <c r="P650" s="274"/>
      <c r="Q650" s="274"/>
      <c r="R650" s="274"/>
      <c r="S650" s="274"/>
      <c r="T650" s="274"/>
      <c r="U650" s="274"/>
      <c r="V650" s="274"/>
      <c r="W650" s="235"/>
      <c r="X650" s="274"/>
      <c r="Y650" s="274"/>
      <c r="Z650" s="274"/>
      <c r="AA650" s="274"/>
    </row>
    <row r="651" spans="1:27" ht="20.25" customHeight="1">
      <c r="A651" s="235"/>
      <c r="B651" s="235"/>
      <c r="C651" s="235"/>
      <c r="D651" s="235"/>
      <c r="E651" s="274"/>
      <c r="F651" s="235"/>
      <c r="G651" s="235"/>
      <c r="H651" s="274"/>
      <c r="I651" s="274"/>
      <c r="J651" s="274"/>
      <c r="K651" s="274"/>
      <c r="L651" s="274"/>
      <c r="M651" s="274"/>
      <c r="N651" s="274"/>
      <c r="O651" s="274"/>
      <c r="P651" s="274"/>
      <c r="Q651" s="274"/>
      <c r="R651" s="274"/>
      <c r="S651" s="274"/>
      <c r="T651" s="274"/>
      <c r="U651" s="274"/>
      <c r="V651" s="274"/>
      <c r="W651" s="235"/>
      <c r="X651" s="274"/>
      <c r="Y651" s="274"/>
      <c r="Z651" s="274"/>
      <c r="AA651" s="274"/>
    </row>
    <row r="652" spans="1:27" ht="20.25" customHeight="1">
      <c r="A652" s="235"/>
      <c r="B652" s="235"/>
      <c r="C652" s="235"/>
      <c r="D652" s="235"/>
      <c r="E652" s="274"/>
      <c r="F652" s="235"/>
      <c r="G652" s="235"/>
      <c r="H652" s="274"/>
      <c r="I652" s="274"/>
      <c r="J652" s="274"/>
      <c r="K652" s="274"/>
      <c r="L652" s="274"/>
      <c r="M652" s="274"/>
      <c r="N652" s="274"/>
      <c r="O652" s="274"/>
      <c r="P652" s="274"/>
      <c r="Q652" s="274"/>
      <c r="R652" s="274"/>
      <c r="S652" s="274"/>
      <c r="T652" s="274"/>
      <c r="U652" s="274"/>
      <c r="V652" s="274"/>
      <c r="W652" s="235"/>
      <c r="X652" s="274"/>
      <c r="Y652" s="274"/>
      <c r="Z652" s="274"/>
      <c r="AA652" s="274"/>
    </row>
    <row r="653" spans="1:27" ht="20.25" customHeight="1">
      <c r="A653" s="235"/>
      <c r="B653" s="235"/>
      <c r="C653" s="235"/>
      <c r="D653" s="235"/>
      <c r="E653" s="274"/>
      <c r="F653" s="235"/>
      <c r="G653" s="235"/>
      <c r="H653" s="274"/>
      <c r="I653" s="274"/>
      <c r="J653" s="274"/>
      <c r="K653" s="274"/>
      <c r="L653" s="274"/>
      <c r="M653" s="274"/>
      <c r="N653" s="274"/>
      <c r="O653" s="274"/>
      <c r="P653" s="274"/>
      <c r="Q653" s="274"/>
      <c r="R653" s="274"/>
      <c r="S653" s="274"/>
      <c r="T653" s="274"/>
      <c r="U653" s="274"/>
      <c r="V653" s="274"/>
      <c r="W653" s="235"/>
      <c r="X653" s="274"/>
      <c r="Y653" s="274"/>
      <c r="Z653" s="274"/>
      <c r="AA653" s="274"/>
    </row>
    <row r="654" spans="1:27" ht="20.25" customHeight="1">
      <c r="A654" s="235"/>
      <c r="B654" s="235"/>
      <c r="C654" s="235"/>
      <c r="D654" s="235"/>
      <c r="E654" s="274"/>
      <c r="F654" s="235"/>
      <c r="G654" s="235"/>
      <c r="H654" s="274"/>
      <c r="I654" s="274"/>
      <c r="J654" s="274"/>
      <c r="K654" s="274"/>
      <c r="L654" s="274"/>
      <c r="M654" s="274"/>
      <c r="N654" s="274"/>
      <c r="O654" s="274"/>
      <c r="P654" s="274"/>
      <c r="Q654" s="274"/>
      <c r="R654" s="274"/>
      <c r="S654" s="274"/>
      <c r="T654" s="274"/>
      <c r="U654" s="274"/>
      <c r="V654" s="274"/>
      <c r="W654" s="235"/>
      <c r="X654" s="274"/>
      <c r="Y654" s="274"/>
      <c r="Z654" s="274"/>
      <c r="AA654" s="274"/>
    </row>
    <row r="655" spans="1:27" ht="20.25" customHeight="1">
      <c r="A655" s="235"/>
      <c r="B655" s="235"/>
      <c r="C655" s="235"/>
      <c r="D655" s="235"/>
      <c r="E655" s="235"/>
      <c r="F655" s="235"/>
      <c r="G655" s="235"/>
      <c r="H655" s="274"/>
      <c r="I655" s="274"/>
      <c r="J655" s="274"/>
      <c r="K655" s="274"/>
      <c r="L655" s="274"/>
      <c r="M655" s="274"/>
      <c r="N655" s="274"/>
      <c r="O655" s="274"/>
      <c r="P655" s="274"/>
      <c r="Q655" s="274"/>
      <c r="R655" s="274"/>
      <c r="S655" s="274"/>
      <c r="T655" s="274"/>
      <c r="U655" s="274"/>
      <c r="V655" s="274"/>
      <c r="W655" s="274"/>
      <c r="X655" s="274"/>
      <c r="Y655" s="274"/>
      <c r="Z655" s="274"/>
      <c r="AA655" s="274"/>
    </row>
    <row r="656" spans="1:27" ht="20.25" customHeight="1">
      <c r="A656" s="235"/>
      <c r="B656" s="235"/>
      <c r="C656" s="235"/>
      <c r="D656" s="235"/>
      <c r="E656" s="235"/>
      <c r="F656" s="235"/>
      <c r="G656" s="235"/>
      <c r="H656" s="274"/>
      <c r="I656" s="274"/>
      <c r="J656" s="274"/>
      <c r="K656" s="274"/>
      <c r="L656" s="274"/>
      <c r="M656" s="274"/>
      <c r="N656" s="274"/>
      <c r="O656" s="274"/>
      <c r="P656" s="274"/>
      <c r="Q656" s="274"/>
      <c r="R656" s="274"/>
      <c r="S656" s="274"/>
      <c r="T656" s="274"/>
      <c r="U656" s="274"/>
      <c r="V656" s="274"/>
      <c r="W656" s="274"/>
      <c r="X656" s="274"/>
      <c r="Y656" s="274"/>
      <c r="Z656" s="274"/>
      <c r="AA656" s="274"/>
    </row>
  </sheetData>
  <mergeCells count="742">
    <mergeCell ref="Y507:AA507"/>
    <mergeCell ref="C508:X508"/>
    <mergeCell ref="Y508:AA508"/>
    <mergeCell ref="Y505:AA505"/>
    <mergeCell ref="C503:X503"/>
    <mergeCell ref="Y503:AA503"/>
    <mergeCell ref="C504:X504"/>
    <mergeCell ref="Y504:AA504"/>
    <mergeCell ref="C501:X501"/>
    <mergeCell ref="Y501:AA501"/>
    <mergeCell ref="C502:X502"/>
    <mergeCell ref="Y502:AA502"/>
    <mergeCell ref="Y494:AA494"/>
    <mergeCell ref="C491:X491"/>
    <mergeCell ref="Y491:AA491"/>
    <mergeCell ref="C500:X500"/>
    <mergeCell ref="Y500:AA500"/>
    <mergeCell ref="C493:X493"/>
    <mergeCell ref="Y493:AA493"/>
    <mergeCell ref="C494:X494"/>
    <mergeCell ref="C499:X499"/>
    <mergeCell ref="Y499:AA499"/>
    <mergeCell ref="C497:X497"/>
    <mergeCell ref="Y497:AA497"/>
    <mergeCell ref="C498:X498"/>
    <mergeCell ref="Y498:AA498"/>
    <mergeCell ref="C495:X495"/>
    <mergeCell ref="Y495:AA495"/>
    <mergeCell ref="Y485:AA485"/>
    <mergeCell ref="C482:X482"/>
    <mergeCell ref="Y482:AA482"/>
    <mergeCell ref="C483:X483"/>
    <mergeCell ref="Y483:AA483"/>
    <mergeCell ref="C490:X490"/>
    <mergeCell ref="Y490:AA490"/>
    <mergeCell ref="C487:X487"/>
    <mergeCell ref="Y487:AA487"/>
    <mergeCell ref="C489:X489"/>
    <mergeCell ref="Y489:AA489"/>
    <mergeCell ref="C486:X486"/>
    <mergeCell ref="Y486:AA486"/>
    <mergeCell ref="Y477:AA477"/>
    <mergeCell ref="C525:X525"/>
    <mergeCell ref="Y525:AA525"/>
    <mergeCell ref="C527:X527"/>
    <mergeCell ref="Y527:AA527"/>
    <mergeCell ref="Y513:AA513"/>
    <mergeCell ref="Y522:AA522"/>
    <mergeCell ref="Y516:AA516"/>
    <mergeCell ref="C474:X474"/>
    <mergeCell ref="Y474:AA474"/>
    <mergeCell ref="C475:X475"/>
    <mergeCell ref="Y475:AA475"/>
    <mergeCell ref="C484:X484"/>
    <mergeCell ref="Y484:AA484"/>
    <mergeCell ref="C480:X480"/>
    <mergeCell ref="Y480:AA480"/>
    <mergeCell ref="C481:X481"/>
    <mergeCell ref="Y481:AA481"/>
    <mergeCell ref="C478:X478"/>
    <mergeCell ref="Y478:AA478"/>
    <mergeCell ref="C479:X479"/>
    <mergeCell ref="Y479:AA479"/>
    <mergeCell ref="C476:X476"/>
    <mergeCell ref="Y476:AA476"/>
    <mergeCell ref="Y466:AA466"/>
    <mergeCell ref="C436:X436"/>
    <mergeCell ref="C437:X437"/>
    <mergeCell ref="C383:X383"/>
    <mergeCell ref="C435:X435"/>
    <mergeCell ref="Y435:AA435"/>
    <mergeCell ref="Y437:AA437"/>
    <mergeCell ref="Y416:AA416"/>
    <mergeCell ref="Y403:AA403"/>
    <mergeCell ref="Y396:AA396"/>
    <mergeCell ref="Y402:AA402"/>
    <mergeCell ref="Y404:AA404"/>
    <mergeCell ref="Y405:AA405"/>
    <mergeCell ref="Y400:AA400"/>
    <mergeCell ref="Y401:AA401"/>
    <mergeCell ref="Y387:AA387"/>
    <mergeCell ref="Y389:AA389"/>
    <mergeCell ref="C466:X466"/>
    <mergeCell ref="Y383:AA383"/>
    <mergeCell ref="Y447:AA447"/>
    <mergeCell ref="C449:X449"/>
    <mergeCell ref="Y449:AA449"/>
    <mergeCell ref="Y461:AA461"/>
    <mergeCell ref="Y460:AA460"/>
    <mergeCell ref="C300:X300"/>
    <mergeCell ref="C301:X301"/>
    <mergeCell ref="C390:X390"/>
    <mergeCell ref="C395:X395"/>
    <mergeCell ref="C406:X406"/>
    <mergeCell ref="C417:X417"/>
    <mergeCell ref="C394:X394"/>
    <mergeCell ref="C401:X401"/>
    <mergeCell ref="C396:X396"/>
    <mergeCell ref="C402:X402"/>
    <mergeCell ref="C371:X371"/>
    <mergeCell ref="C397:X397"/>
    <mergeCell ref="C412:X412"/>
    <mergeCell ref="C413:X413"/>
    <mergeCell ref="C222:X222"/>
    <mergeCell ref="Y247:AA247"/>
    <mergeCell ref="C244:X244"/>
    <mergeCell ref="Y244:AA244"/>
    <mergeCell ref="C245:X245"/>
    <mergeCell ref="Y245:AA245"/>
    <mergeCell ref="C279:X279"/>
    <mergeCell ref="C280:X280"/>
    <mergeCell ref="C281:X281"/>
    <mergeCell ref="C224:X224"/>
    <mergeCell ref="C249:X249"/>
    <mergeCell ref="C251:X251"/>
    <mergeCell ref="C253:X253"/>
    <mergeCell ref="C255:X255"/>
    <mergeCell ref="Y44:AA44"/>
    <mergeCell ref="Y49:AA49"/>
    <mergeCell ref="C178:X178"/>
    <mergeCell ref="C118:X118"/>
    <mergeCell ref="C123:X123"/>
    <mergeCell ref="C127:X127"/>
    <mergeCell ref="C125:X125"/>
    <mergeCell ref="C133:X133"/>
    <mergeCell ref="Y99:AA99"/>
    <mergeCell ref="Y100:AA100"/>
    <mergeCell ref="Y103:AA103"/>
    <mergeCell ref="Y106:AA106"/>
    <mergeCell ref="Y88:AA88"/>
    <mergeCell ref="Y89:AA89"/>
    <mergeCell ref="Y117:AA117"/>
    <mergeCell ref="Y134:AA134"/>
    <mergeCell ref="C136:X136"/>
    <mergeCell ref="Y136:AA136"/>
    <mergeCell ref="Y150:AA150"/>
    <mergeCell ref="Y142:AA142"/>
    <mergeCell ref="Y178:AA178"/>
    <mergeCell ref="Y176:AA176"/>
    <mergeCell ref="Y177:AA177"/>
    <mergeCell ref="C142:X142"/>
    <mergeCell ref="C152:X152"/>
    <mergeCell ref="C243:X243"/>
    <mergeCell ref="C177:X177"/>
    <mergeCell ref="Y251:AA251"/>
    <mergeCell ref="Y253:AA253"/>
    <mergeCell ref="Y255:AA255"/>
    <mergeCell ref="Y183:AA183"/>
    <mergeCell ref="C184:X184"/>
    <mergeCell ref="C275:X275"/>
    <mergeCell ref="C194:X194"/>
    <mergeCell ref="C189:X189"/>
    <mergeCell ref="C185:X185"/>
    <mergeCell ref="C190:X190"/>
    <mergeCell ref="C183:X183"/>
    <mergeCell ref="C180:X180"/>
    <mergeCell ref="C208:X208"/>
    <mergeCell ref="C206:X206"/>
    <mergeCell ref="Y186:AA186"/>
    <mergeCell ref="Y190:AA190"/>
    <mergeCell ref="Y189:AA189"/>
    <mergeCell ref="C247:X247"/>
    <mergeCell ref="Y235:AA235"/>
    <mergeCell ref="Y222:AA222"/>
    <mergeCell ref="Y243:AA243"/>
    <mergeCell ref="C22:G23"/>
    <mergeCell ref="H22:J23"/>
    <mergeCell ref="K22:Q23"/>
    <mergeCell ref="R22:T23"/>
    <mergeCell ref="U22:AA23"/>
    <mergeCell ref="C61:X61"/>
    <mergeCell ref="Y46:AA46"/>
    <mergeCell ref="C134:X134"/>
    <mergeCell ref="V38:X39"/>
    <mergeCell ref="C131:X131"/>
    <mergeCell ref="Y131:AA131"/>
    <mergeCell ref="C132:X132"/>
    <mergeCell ref="C119:X119"/>
    <mergeCell ref="C71:X71"/>
    <mergeCell ref="Y71:AA71"/>
    <mergeCell ref="C73:X73"/>
    <mergeCell ref="Y64:AA64"/>
    <mergeCell ref="Y116:AA116"/>
    <mergeCell ref="Y114:AA114"/>
    <mergeCell ref="C64:X64"/>
    <mergeCell ref="Y55:AA55"/>
    <mergeCell ref="Y57:AA57"/>
    <mergeCell ref="C59:X59"/>
    <mergeCell ref="C46:X46"/>
    <mergeCell ref="C15:G15"/>
    <mergeCell ref="C14:G14"/>
    <mergeCell ref="H14:I15"/>
    <mergeCell ref="J14:K15"/>
    <mergeCell ref="L14:M15"/>
    <mergeCell ref="Y109:AA109"/>
    <mergeCell ref="Y110:AA110"/>
    <mergeCell ref="C42:X42"/>
    <mergeCell ref="Z24:AA25"/>
    <mergeCell ref="U24:Y25"/>
    <mergeCell ref="C44:X44"/>
    <mergeCell ref="H16:AA16"/>
    <mergeCell ref="C17:G18"/>
    <mergeCell ref="H17:AA18"/>
    <mergeCell ref="C19:G21"/>
    <mergeCell ref="H19:N19"/>
    <mergeCell ref="H20:AA21"/>
    <mergeCell ref="C24:G25"/>
    <mergeCell ref="C41:X41"/>
    <mergeCell ref="Y41:AA41"/>
    <mergeCell ref="C47:X47"/>
    <mergeCell ref="Y47:AA47"/>
    <mergeCell ref="Y42:AA42"/>
    <mergeCell ref="P24:T25"/>
    <mergeCell ref="Y457:AA457"/>
    <mergeCell ref="Y451:AA451"/>
    <mergeCell ref="C454:X454"/>
    <mergeCell ref="Y454:AA454"/>
    <mergeCell ref="Y459:AA459"/>
    <mergeCell ref="P14:Q15"/>
    <mergeCell ref="C428:X428"/>
    <mergeCell ref="C430:X430"/>
    <mergeCell ref="C431:X431"/>
    <mergeCell ref="R14:S15"/>
    <mergeCell ref="T14:U15"/>
    <mergeCell ref="V14:W15"/>
    <mergeCell ref="X14:Y15"/>
    <mergeCell ref="Y306:AA306"/>
    <mergeCell ref="C310:X310"/>
    <mergeCell ref="C327:X327"/>
    <mergeCell ref="C291:X291"/>
    <mergeCell ref="C325:X325"/>
    <mergeCell ref="C322:X322"/>
    <mergeCell ref="C306:X306"/>
    <mergeCell ref="N24:O25"/>
    <mergeCell ref="H24:M25"/>
    <mergeCell ref="S38:U39"/>
    <mergeCell ref="Z14:AA15"/>
    <mergeCell ref="Y69:AA69"/>
    <mergeCell ref="Y68:AA68"/>
    <mergeCell ref="Y86:AA86"/>
    <mergeCell ref="Y133:AA133"/>
    <mergeCell ref="Y279:AA279"/>
    <mergeCell ref="Y280:AA280"/>
    <mergeCell ref="C334:X334"/>
    <mergeCell ref="C288:X288"/>
    <mergeCell ref="Y288:AA288"/>
    <mergeCell ref="Y207:AA207"/>
    <mergeCell ref="Y208:AA208"/>
    <mergeCell ref="Y203:AA203"/>
    <mergeCell ref="Y179:AA179"/>
    <mergeCell ref="C175:X175"/>
    <mergeCell ref="C176:X176"/>
    <mergeCell ref="C270:X270"/>
    <mergeCell ref="C287:X287"/>
    <mergeCell ref="C303:X303"/>
    <mergeCell ref="C235:X235"/>
    <mergeCell ref="C299:X299"/>
    <mergeCell ref="Y184:AA184"/>
    <mergeCell ref="C209:X209"/>
    <mergeCell ref="Y205:AA205"/>
    <mergeCell ref="C282:X282"/>
    <mergeCell ref="Y59:AA59"/>
    <mergeCell ref="Y61:AA61"/>
    <mergeCell ref="Y119:AA119"/>
    <mergeCell ref="Y122:AA122"/>
    <mergeCell ref="Y206:AA206"/>
    <mergeCell ref="Y417:AA417"/>
    <mergeCell ref="Y443:AA443"/>
    <mergeCell ref="Y411:AA411"/>
    <mergeCell ref="A14:B23"/>
    <mergeCell ref="N14:O15"/>
    <mergeCell ref="C16:G16"/>
    <mergeCell ref="C57:X57"/>
    <mergeCell ref="C62:X62"/>
    <mergeCell ref="C68:X68"/>
    <mergeCell ref="C88:X88"/>
    <mergeCell ref="C53:X53"/>
    <mergeCell ref="C76:X76"/>
    <mergeCell ref="C97:X97"/>
    <mergeCell ref="Y38:AA39"/>
    <mergeCell ref="A26:G28"/>
    <mergeCell ref="A29:AA29"/>
    <mergeCell ref="A30:AA30"/>
    <mergeCell ref="Y123:AA123"/>
    <mergeCell ref="C236:X236"/>
    <mergeCell ref="Y394:AA394"/>
    <mergeCell ref="Y395:AA395"/>
    <mergeCell ref="Y421:AA421"/>
    <mergeCell ref="Y381:AA381"/>
    <mergeCell ref="Y379:AA379"/>
    <mergeCell ref="Y386:AA386"/>
    <mergeCell ref="Y397:AA397"/>
    <mergeCell ref="Y469:AA469"/>
    <mergeCell ref="C411:X411"/>
    <mergeCell ref="Y406:AA406"/>
    <mergeCell ref="Y425:AA425"/>
    <mergeCell ref="Y412:AA412"/>
    <mergeCell ref="Y409:AA409"/>
    <mergeCell ref="Y414:AA414"/>
    <mergeCell ref="C420:X420"/>
    <mergeCell ref="Y438:AA438"/>
    <mergeCell ref="Y453:AA453"/>
    <mergeCell ref="Y464:AA464"/>
    <mergeCell ref="C432:X432"/>
    <mergeCell ref="C447:X447"/>
    <mergeCell ref="C453:X453"/>
    <mergeCell ref="C456:X456"/>
    <mergeCell ref="Y456:AA456"/>
    <mergeCell ref="C425:X425"/>
    <mergeCell ref="Y444:AA444"/>
    <mergeCell ref="Y445:AA445"/>
    <mergeCell ref="Y427:AA427"/>
    <mergeCell ref="Y422:AA422"/>
    <mergeCell ref="Y424:AA424"/>
    <mergeCell ref="Y436:AA436"/>
    <mergeCell ref="C427:X427"/>
    <mergeCell ref="Y440:AA440"/>
    <mergeCell ref="Y432:AA432"/>
    <mergeCell ref="C445:X445"/>
    <mergeCell ref="C429:X429"/>
    <mergeCell ref="C443:X443"/>
    <mergeCell ref="Y407:AA407"/>
    <mergeCell ref="Y420:AA420"/>
    <mergeCell ref="Y413:AA413"/>
    <mergeCell ref="Y430:AA430"/>
    <mergeCell ref="Y431:AA431"/>
    <mergeCell ref="Y429:AA429"/>
    <mergeCell ref="C535:X535"/>
    <mergeCell ref="C404:X404"/>
    <mergeCell ref="C424:X424"/>
    <mergeCell ref="C513:X513"/>
    <mergeCell ref="C464:X464"/>
    <mergeCell ref="C451:X451"/>
    <mergeCell ref="C460:X460"/>
    <mergeCell ref="C461:X461"/>
    <mergeCell ref="C409:X409"/>
    <mergeCell ref="C405:X405"/>
    <mergeCell ref="C531:X531"/>
    <mergeCell ref="C518:X518"/>
    <mergeCell ref="C523:X523"/>
    <mergeCell ref="C520:X520"/>
    <mergeCell ref="C522:X522"/>
    <mergeCell ref="C516:X516"/>
    <mergeCell ref="C515:X515"/>
    <mergeCell ref="Y531:AA531"/>
    <mergeCell ref="C471:X471"/>
    <mergeCell ref="C469:X469"/>
    <mergeCell ref="C477:X477"/>
    <mergeCell ref="C485:X485"/>
    <mergeCell ref="C505:X505"/>
    <mergeCell ref="C507:X507"/>
    <mergeCell ref="C422:X422"/>
    <mergeCell ref="C416:X416"/>
    <mergeCell ref="C421:X421"/>
    <mergeCell ref="C459:X459"/>
    <mergeCell ref="C452:X452"/>
    <mergeCell ref="C414:X414"/>
    <mergeCell ref="C444:X444"/>
    <mergeCell ref="C438:X438"/>
    <mergeCell ref="C440:X440"/>
    <mergeCell ref="C403:X403"/>
    <mergeCell ref="C457:X457"/>
    <mergeCell ref="C407:X407"/>
    <mergeCell ref="C305:X305"/>
    <mergeCell ref="C357:X357"/>
    <mergeCell ref="C339:X339"/>
    <mergeCell ref="C356:X356"/>
    <mergeCell ref="C346:X346"/>
    <mergeCell ref="C308:X308"/>
    <mergeCell ref="C323:X323"/>
    <mergeCell ref="C314:X314"/>
    <mergeCell ref="C315:X315"/>
    <mergeCell ref="C344:X344"/>
    <mergeCell ref="C313:X313"/>
    <mergeCell ref="C329:X329"/>
    <mergeCell ref="C351:X351"/>
    <mergeCell ref="C347:X347"/>
    <mergeCell ref="C400:X400"/>
    <mergeCell ref="C348:X348"/>
    <mergeCell ref="C326:X326"/>
    <mergeCell ref="C227:X227"/>
    <mergeCell ref="C205:X205"/>
    <mergeCell ref="C198:X198"/>
    <mergeCell ref="C171:X171"/>
    <mergeCell ref="C107:X107"/>
    <mergeCell ref="C108:X108"/>
    <mergeCell ref="Y54:AA54"/>
    <mergeCell ref="Y50:AA50"/>
    <mergeCell ref="C54:X54"/>
    <mergeCell ref="C55:X55"/>
    <mergeCell ref="Y73:AA73"/>
    <mergeCell ref="C75:X75"/>
    <mergeCell ref="Y75:AA75"/>
    <mergeCell ref="C146:X146"/>
    <mergeCell ref="C104:X104"/>
    <mergeCell ref="C105:X105"/>
    <mergeCell ref="C117:X117"/>
    <mergeCell ref="C79:X79"/>
    <mergeCell ref="C138:X138"/>
    <mergeCell ref="C83:X83"/>
    <mergeCell ref="C84:X84"/>
    <mergeCell ref="C129:X129"/>
    <mergeCell ref="Y129:AA129"/>
    <mergeCell ref="C160:X160"/>
    <mergeCell ref="A1:AA2"/>
    <mergeCell ref="A9:F10"/>
    <mergeCell ref="G9:AA10"/>
    <mergeCell ref="Y113:AA113"/>
    <mergeCell ref="Y156:AA156"/>
    <mergeCell ref="U43:AA43"/>
    <mergeCell ref="Y53:AA53"/>
    <mergeCell ref="C49:X49"/>
    <mergeCell ref="C52:X52"/>
    <mergeCell ref="Y62:AA62"/>
    <mergeCell ref="A3:AA3"/>
    <mergeCell ref="A5:G5"/>
    <mergeCell ref="A6:J7"/>
    <mergeCell ref="K6:AA7"/>
    <mergeCell ref="C114:X114"/>
    <mergeCell ref="C89:X89"/>
    <mergeCell ref="C113:X113"/>
    <mergeCell ref="C69:X69"/>
    <mergeCell ref="C50:X50"/>
    <mergeCell ref="Y52:AA52"/>
    <mergeCell ref="C78:X78"/>
    <mergeCell ref="C91:X91"/>
    <mergeCell ref="A11:F12"/>
    <mergeCell ref="G11:AA12"/>
    <mergeCell ref="Y80:AA80"/>
    <mergeCell ref="C80:X80"/>
    <mergeCell ref="Y81:AA81"/>
    <mergeCell ref="C81:X81"/>
    <mergeCell ref="C82:X82"/>
    <mergeCell ref="Y121:AA121"/>
    <mergeCell ref="Y105:AA105"/>
    <mergeCell ref="Y115:AA115"/>
    <mergeCell ref="Y111:AA111"/>
    <mergeCell ref="C116:X116"/>
    <mergeCell ref="Y101:AA101"/>
    <mergeCell ref="C106:X106"/>
    <mergeCell ref="C95:X95"/>
    <mergeCell ref="Y95:AA95"/>
    <mergeCell ref="C86:X86"/>
    <mergeCell ref="Y91:AA91"/>
    <mergeCell ref="C93:X93"/>
    <mergeCell ref="Y93:AA93"/>
    <mergeCell ref="C94:X94"/>
    <mergeCell ref="Y94:AA94"/>
    <mergeCell ref="C121:X121"/>
    <mergeCell ref="Y259:AA259"/>
    <mergeCell ref="Y270:AA270"/>
    <mergeCell ref="Y346:AA346"/>
    <mergeCell ref="Y250:AA250"/>
    <mergeCell ref="Y281:AA281"/>
    <mergeCell ref="Y290:AA290"/>
    <mergeCell ref="Y303:AA303"/>
    <mergeCell ref="Y305:AA305"/>
    <mergeCell ref="Y300:AA300"/>
    <mergeCell ref="Y310:AA310"/>
    <mergeCell ref="Y301:AA301"/>
    <mergeCell ref="Y315:AA315"/>
    <mergeCell ref="Y325:AA325"/>
    <mergeCell ref="Y275:AA275"/>
    <mergeCell ref="Y344:AA344"/>
    <mergeCell ref="Y331:AA331"/>
    <mergeCell ref="Y320:AA320"/>
    <mergeCell ref="Y326:AA326"/>
    <mergeCell ref="Y322:AA322"/>
    <mergeCell ref="C192:X192"/>
    <mergeCell ref="Y238:AA238"/>
    <mergeCell ref="C240:X240"/>
    <mergeCell ref="Y323:AA323"/>
    <mergeCell ref="Y311:AA311"/>
    <mergeCell ref="Y307:AA307"/>
    <mergeCell ref="C336:X336"/>
    <mergeCell ref="C319:X319"/>
    <mergeCell ref="C320:X320"/>
    <mergeCell ref="C321:X321"/>
    <mergeCell ref="C290:X290"/>
    <mergeCell ref="C250:X250"/>
    <mergeCell ref="C293:X293"/>
    <mergeCell ref="C292:X292"/>
    <mergeCell ref="C311:X311"/>
    <mergeCell ref="C307:X307"/>
    <mergeCell ref="C335:X335"/>
    <mergeCell ref="C316:X316"/>
    <mergeCell ref="C317:X317"/>
    <mergeCell ref="Y319:AA319"/>
    <mergeCell ref="Y321:AA321"/>
    <mergeCell ref="Y240:AA240"/>
    <mergeCell ref="Y261:AA261"/>
    <mergeCell ref="Y258:AA258"/>
    <mergeCell ref="C228:X228"/>
    <mergeCell ref="Y390:AA390"/>
    <mergeCell ref="Y374:AA374"/>
    <mergeCell ref="Y385:AA385"/>
    <mergeCell ref="Y388:AA388"/>
    <mergeCell ref="C392:X392"/>
    <mergeCell ref="C389:X389"/>
    <mergeCell ref="C378:X378"/>
    <mergeCell ref="Y375:AA375"/>
    <mergeCell ref="Y350:AA350"/>
    <mergeCell ref="Y334:AA334"/>
    <mergeCell ref="Y336:AA336"/>
    <mergeCell ref="Y342:AA342"/>
    <mergeCell ref="Y380:AA380"/>
    <mergeCell ref="Y340:AA340"/>
    <mergeCell ref="C342:X342"/>
    <mergeCell ref="Y369:AA369"/>
    <mergeCell ref="C354:X354"/>
    <mergeCell ref="C366:X366"/>
    <mergeCell ref="C359:X359"/>
    <mergeCell ref="Y313:AA313"/>
    <mergeCell ref="Y348:AA348"/>
    <mergeCell ref="Y314:AA314"/>
    <mergeCell ref="Y299:AA299"/>
    <mergeCell ref="Y236:AA236"/>
    <mergeCell ref="Y84:AA84"/>
    <mergeCell ref="Y83:AA83"/>
    <mergeCell ref="Y82:AA82"/>
    <mergeCell ref="Y132:AA132"/>
    <mergeCell ref="Y125:AA125"/>
    <mergeCell ref="Y291:AA291"/>
    <mergeCell ref="Y249:AA249"/>
    <mergeCell ref="C195:X195"/>
    <mergeCell ref="C197:X197"/>
    <mergeCell ref="C283:X283"/>
    <mergeCell ref="C258:X258"/>
    <mergeCell ref="Y228:AA228"/>
    <mergeCell ref="Y224:AA224"/>
    <mergeCell ref="Y201:AA201"/>
    <mergeCell ref="Y200:AA200"/>
    <mergeCell ref="Y214:AA214"/>
    <mergeCell ref="Y202:AA202"/>
    <mergeCell ref="B212:AA213"/>
    <mergeCell ref="C214:X214"/>
    <mergeCell ref="C220:X220"/>
    <mergeCell ref="Y220:AA220"/>
    <mergeCell ref="C225:X225"/>
    <mergeCell ref="Y225:AA225"/>
    <mergeCell ref="Y234:AA234"/>
    <mergeCell ref="Y76:AA76"/>
    <mergeCell ref="Y78:AA78"/>
    <mergeCell ref="Y181:AA181"/>
    <mergeCell ref="Y98:AA98"/>
    <mergeCell ref="Y97:AA97"/>
    <mergeCell ref="Y102:AA102"/>
    <mergeCell ref="Y140:AA140"/>
    <mergeCell ref="Y118:AA118"/>
    <mergeCell ref="Y144:AA144"/>
    <mergeCell ref="Y79:AA79"/>
    <mergeCell ref="Y148:AA148"/>
    <mergeCell ref="Y171:AA171"/>
    <mergeCell ref="Y173:AA173"/>
    <mergeCell ref="Y209:AA209"/>
    <mergeCell ref="Y197:AA197"/>
    <mergeCell ref="Y185:AA185"/>
    <mergeCell ref="Y192:AA192"/>
    <mergeCell ref="Y195:AA195"/>
    <mergeCell ref="Y194:AA194"/>
    <mergeCell ref="Y198:AA198"/>
    <mergeCell ref="Y227:AA227"/>
    <mergeCell ref="Y188:AA188"/>
    <mergeCell ref="Y187:AA187"/>
    <mergeCell ref="C386:X386"/>
    <mergeCell ref="C380:X380"/>
    <mergeCell ref="C388:X388"/>
    <mergeCell ref="C393:X393"/>
    <mergeCell ref="C372:X372"/>
    <mergeCell ref="C365:X365"/>
    <mergeCell ref="C379:X379"/>
    <mergeCell ref="C387:X387"/>
    <mergeCell ref="C361:X361"/>
    <mergeCell ref="C375:X375"/>
    <mergeCell ref="C374:X374"/>
    <mergeCell ref="C368:X368"/>
    <mergeCell ref="C369:X369"/>
    <mergeCell ref="C370:X370"/>
    <mergeCell ref="C350:X350"/>
    <mergeCell ref="C338:X338"/>
    <mergeCell ref="C352:X352"/>
    <mergeCell ref="C343:X343"/>
    <mergeCell ref="C330:X330"/>
    <mergeCell ref="C367:X367"/>
    <mergeCell ref="C385:X385"/>
    <mergeCell ref="C381:X381"/>
    <mergeCell ref="C362:X362"/>
    <mergeCell ref="C353:X353"/>
    <mergeCell ref="C360:X360"/>
    <mergeCell ref="C331:X331"/>
    <mergeCell ref="C358:X358"/>
    <mergeCell ref="C273:X273"/>
    <mergeCell ref="Y273:AA273"/>
    <mergeCell ref="C267:X267"/>
    <mergeCell ref="Y267:AA267"/>
    <mergeCell ref="C269:X269"/>
    <mergeCell ref="Y269:AA269"/>
    <mergeCell ref="C261:X261"/>
    <mergeCell ref="C272:X272"/>
    <mergeCell ref="Y297:AA297"/>
    <mergeCell ref="Y293:AA293"/>
    <mergeCell ref="Y282:AA282"/>
    <mergeCell ref="Y283:AA283"/>
    <mergeCell ref="Y284:AA284"/>
    <mergeCell ref="Y286:AA286"/>
    <mergeCell ref="Y287:AA287"/>
    <mergeCell ref="Y292:AA292"/>
    <mergeCell ref="Y276:AA276"/>
    <mergeCell ref="C276:X276"/>
    <mergeCell ref="C284:X284"/>
    <mergeCell ref="C286:X286"/>
    <mergeCell ref="Y366:AA366"/>
    <mergeCell ref="Y378:AA378"/>
    <mergeCell ref="Y356:AA356"/>
    <mergeCell ref="Y354:AA354"/>
    <mergeCell ref="Y361:AA361"/>
    <mergeCell ref="Y360:AA360"/>
    <mergeCell ref="Y357:AA357"/>
    <mergeCell ref="Y362:AA362"/>
    <mergeCell ref="Y368:AA368"/>
    <mergeCell ref="Y371:AA371"/>
    <mergeCell ref="Y370:AA370"/>
    <mergeCell ref="C174:X174"/>
    <mergeCell ref="C181:X181"/>
    <mergeCell ref="Y180:AA180"/>
    <mergeCell ref="C158:X158"/>
    <mergeCell ref="Y338:AA338"/>
    <mergeCell ref="C340:X340"/>
    <mergeCell ref="C238:X238"/>
    <mergeCell ref="C297:X297"/>
    <mergeCell ref="C296:X296"/>
    <mergeCell ref="C295:X295"/>
    <mergeCell ref="Y330:AA330"/>
    <mergeCell ref="Y329:AA329"/>
    <mergeCell ref="Y327:AA327"/>
    <mergeCell ref="Y308:AA308"/>
    <mergeCell ref="Y316:AA316"/>
    <mergeCell ref="Y317:AA317"/>
    <mergeCell ref="Y296:AA296"/>
    <mergeCell ref="Y295:AA295"/>
    <mergeCell ref="Y272:AA272"/>
    <mergeCell ref="C259:X259"/>
    <mergeCell ref="C263:X263"/>
    <mergeCell ref="Y263:AA263"/>
    <mergeCell ref="Y265:AA265"/>
    <mergeCell ref="C265:X265"/>
    <mergeCell ref="C159:X159"/>
    <mergeCell ref="C99:X99"/>
    <mergeCell ref="C101:X101"/>
    <mergeCell ref="C100:X100"/>
    <mergeCell ref="C98:X98"/>
    <mergeCell ref="Y146:AA146"/>
    <mergeCell ref="C126:X126"/>
    <mergeCell ref="Y104:AA104"/>
    <mergeCell ref="C103:X103"/>
    <mergeCell ref="C110:X110"/>
    <mergeCell ref="C109:X109"/>
    <mergeCell ref="C111:X111"/>
    <mergeCell ref="Y108:AA108"/>
    <mergeCell ref="Y107:AA107"/>
    <mergeCell ref="C115:X115"/>
    <mergeCell ref="Y138:AA138"/>
    <mergeCell ref="C148:X148"/>
    <mergeCell ref="Y126:AA126"/>
    <mergeCell ref="Y127:AA127"/>
    <mergeCell ref="C122:X122"/>
    <mergeCell ref="C140:X140"/>
    <mergeCell ref="C144:X144"/>
    <mergeCell ref="C150:X150"/>
    <mergeCell ref="C151:X151"/>
    <mergeCell ref="Y174:AA174"/>
    <mergeCell ref="C179:X179"/>
    <mergeCell ref="C154:X154"/>
    <mergeCell ref="Y154:AA154"/>
    <mergeCell ref="Y152:AA152"/>
    <mergeCell ref="Y151:AA151"/>
    <mergeCell ref="C156:X156"/>
    <mergeCell ref="C167:X167"/>
    <mergeCell ref="Y168:AA168"/>
    <mergeCell ref="Y167:AA167"/>
    <mergeCell ref="Y166:AA166"/>
    <mergeCell ref="C168:X168"/>
    <mergeCell ref="C164:X164"/>
    <mergeCell ref="C165:X165"/>
    <mergeCell ref="Y164:AA164"/>
    <mergeCell ref="Y165:AA165"/>
    <mergeCell ref="C166:X166"/>
    <mergeCell ref="Y160:AA160"/>
    <mergeCell ref="Y159:AA159"/>
    <mergeCell ref="Y158:AA158"/>
    <mergeCell ref="Y175:AA175"/>
    <mergeCell ref="B162:AA163"/>
    <mergeCell ref="C169:X169"/>
    <mergeCell ref="C173:X173"/>
    <mergeCell ref="Y40:AA40"/>
    <mergeCell ref="C102:X102"/>
    <mergeCell ref="C234:X234"/>
    <mergeCell ref="C218:X218"/>
    <mergeCell ref="C210:X210"/>
    <mergeCell ref="Y210:AA210"/>
    <mergeCell ref="C207:X207"/>
    <mergeCell ref="Y217:AA217"/>
    <mergeCell ref="Y216:AA216"/>
    <mergeCell ref="C216:X216"/>
    <mergeCell ref="C200:X200"/>
    <mergeCell ref="C201:X201"/>
    <mergeCell ref="C202:X202"/>
    <mergeCell ref="C203:X203"/>
    <mergeCell ref="Y218:AA218"/>
    <mergeCell ref="C219:X219"/>
    <mergeCell ref="Y219:AA219"/>
    <mergeCell ref="C215:X215"/>
    <mergeCell ref="Y215:AA215"/>
    <mergeCell ref="C217:X217"/>
    <mergeCell ref="Y169:AA169"/>
    <mergeCell ref="C186:X186"/>
    <mergeCell ref="C187:X187"/>
    <mergeCell ref="C188:X188"/>
    <mergeCell ref="Y535:AA535"/>
    <mergeCell ref="Y467:AA467"/>
    <mergeCell ref="C467:X467"/>
    <mergeCell ref="Y471:AA471"/>
    <mergeCell ref="Y335:AA335"/>
    <mergeCell ref="Y339:AA339"/>
    <mergeCell ref="Y343:AA343"/>
    <mergeCell ref="Y347:AA347"/>
    <mergeCell ref="Y358:AA358"/>
    <mergeCell ref="Y428:AA428"/>
    <mergeCell ref="Y452:AA452"/>
    <mergeCell ref="Y351:AA351"/>
    <mergeCell ref="Y359:AA359"/>
    <mergeCell ref="Y372:AA372"/>
    <mergeCell ref="Y367:AA367"/>
    <mergeCell ref="Y365:AA365"/>
    <mergeCell ref="Y353:AA353"/>
    <mergeCell ref="Y523:AA523"/>
    <mergeCell ref="Y520:AA520"/>
    <mergeCell ref="Y515:AA515"/>
    <mergeCell ref="Y518:AA518"/>
    <mergeCell ref="Y392:AA392"/>
    <mergeCell ref="Y393:AA393"/>
    <mergeCell ref="Y352:AA352"/>
  </mergeCells>
  <phoneticPr fontId="2"/>
  <dataValidations count="1">
    <dataValidation type="list" allowBlank="1" showInputMessage="1" showErrorMessage="1" sqref="Y41:AA42 Y44:AA44 Y46:AA47 Y49:AA50 Y52:AA55 Y57:AA57 Y59:AA59 Y61:AA62 Y64:AA64 Y68:AA69 Y71:AA71 Y73:AA73 Y75:AA76 Y78:AA84 Y86:AA86 Y88:AA89 Y91:AA91 Y93:AA95 Y97:AA111 Y113:AA119 Y121:AA123 Y125:AA127 Y129:AA129 Y131:AA134 Y136:AA136 Y138:AA138 Y140:AA140 Y142:AA142 Y144:AA144 Y146:AA146 Y148:AA148 Y150:AA152 Y154:AA154 Y156:AA156 Y158:AA160 Y164:AA169 Y171:AA171 Y173:AA181 Y183:AA190 Y192:AA192 Y194:AA195 Y197:AA198 Y200:AA203 Y205:AA210 Y214:AA220 Y222:AA222 Y224:AA225 Y227:AA228 Y234:AA234 Y236:AA236 Y238:AA238 Y240:AA240 Y243:AA245 Y247:AA247 Y249:AA251 Y253:AA253 Y255:AA255 Y258:AA259 Y261:AA261 Y263:AA263 Y265:AA265 Y267:AA267 Y269:AA270 Y272:AA273 Y275:AA276 Y279:AA284 Y286:AA288 Y290:AA293 Y295:AA297 Y299:AA301 Y303:AA303 Y305:AA308 Y310:AA311 Y313:AA317 Y319:AA323 Y325:AA327 Y329:AA331 Y334:AA336 Y338:AA340 Y342:AA344 Y346:AA348 Y350:AA354 Y356:AA362 Y365:AA372 Y374:AA375 Y378:AA381 Y383:AA383 Y385:AA390 Y392:AA397 Y400:AA407 Y409:AA409 Y411:AA414 Y416:AA417 Y420:AA422 Y424:AA425 Y427:AA432 Y435:AA438 Y440:AA440 Y443:AA445 Y447:AA447 Y449:AA449 Y451:AA454 Y456:AA457 Y459:AA461 Y471:AA471 Y474:AA487 Y489:AA491 Y493:AA495 Y469:AA469 Y513:AA513 Y515:AA516 Y518:AA518 Y520:AA520 Y522:AA523 Y525:AA525 Y527:AA527 Y531:AA531 Y535:AA535 Y464:AA464 Y466:AA466 Y467 Y497:AA505 Y507:AA508">
      <formula1>$AC$40:$AE$40</formula1>
    </dataValidation>
  </dataValidations>
  <printOptions horizontalCentered="1"/>
  <pageMargins left="0.59055118110236227" right="0.59055118110236227" top="0.6692913385826772" bottom="0.62992125984251968" header="0" footer="0"/>
  <pageSetup paperSize="9" scale="97" fitToHeight="0" orientation="portrait" r:id="rId1"/>
  <headerFooter alignWithMargins="0">
    <oddHeader>&amp;R&amp;"ＭＳ Ｐゴシック,標準"&amp;9地域密着型介護老人福祉施設（ユニット型）</oddHeader>
    <oddFooter>&amp;C&amp;P</oddFooter>
  </headerFooter>
  <rowBreaks count="10" manualBreakCount="10">
    <brk id="36" max="26" man="1"/>
    <brk id="55" max="26" man="1"/>
    <brk id="78" max="26" man="1"/>
    <brk id="152" max="26" man="1"/>
    <brk id="171" max="26" man="1"/>
    <brk id="225" max="26" man="1"/>
    <brk id="247" max="26" man="1"/>
    <brk id="308" max="26" man="1"/>
    <brk id="407" max="26" man="1"/>
    <brk id="457" max="26"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RowHeight="18.75"/>
  <cols>
    <col min="1" max="1" width="1.375" style="20" customWidth="1"/>
    <col min="2" max="3" width="9" style="20"/>
    <col min="4" max="4" width="40.625" style="20" customWidth="1"/>
    <col min="5" max="16384" width="9" style="20"/>
  </cols>
  <sheetData>
    <row r="1" spans="2:11">
      <c r="B1" s="20" t="s">
        <v>91</v>
      </c>
      <c r="D1" s="46"/>
      <c r="E1" s="46"/>
      <c r="F1" s="46"/>
    </row>
    <row r="2" spans="2:11" s="48" customFormat="1" ht="20.25" customHeight="1">
      <c r="B2" s="47" t="s">
        <v>216</v>
      </c>
      <c r="C2" s="47"/>
      <c r="D2" s="46"/>
      <c r="E2" s="46"/>
      <c r="F2" s="46"/>
    </row>
    <row r="3" spans="2:11" s="48" customFormat="1" ht="20.25" customHeight="1">
      <c r="B3" s="47"/>
      <c r="C3" s="47"/>
      <c r="D3" s="46"/>
      <c r="E3" s="46"/>
      <c r="F3" s="46"/>
    </row>
    <row r="4" spans="2:11" s="53" customFormat="1" ht="20.25" customHeight="1">
      <c r="B4" s="80"/>
      <c r="C4" s="46" t="s">
        <v>219</v>
      </c>
      <c r="D4" s="46"/>
      <c r="F4" s="826" t="s">
        <v>220</v>
      </c>
      <c r="G4" s="826"/>
      <c r="H4" s="826"/>
      <c r="I4" s="826"/>
      <c r="J4" s="826"/>
      <c r="K4" s="826"/>
    </row>
    <row r="5" spans="2:11" s="53" customFormat="1" ht="20.25" customHeight="1">
      <c r="B5" s="81"/>
      <c r="C5" s="46" t="s">
        <v>221</v>
      </c>
      <c r="D5" s="46"/>
      <c r="F5" s="826"/>
      <c r="G5" s="826"/>
      <c r="H5" s="826"/>
      <c r="I5" s="826"/>
      <c r="J5" s="826"/>
      <c r="K5" s="826"/>
    </row>
    <row r="6" spans="2:11" s="48" customFormat="1" ht="20.25" customHeight="1">
      <c r="B6" s="50" t="s">
        <v>205</v>
      </c>
      <c r="C6" s="46"/>
      <c r="D6" s="46"/>
      <c r="E6" s="49"/>
      <c r="F6" s="51"/>
    </row>
    <row r="7" spans="2:11" s="48" customFormat="1" ht="20.25" customHeight="1">
      <c r="B7" s="47"/>
      <c r="C7" s="47"/>
      <c r="D7" s="46"/>
      <c r="E7" s="49"/>
      <c r="F7" s="51"/>
    </row>
    <row r="8" spans="2:11" s="48" customFormat="1" ht="20.25" customHeight="1">
      <c r="B8" s="46" t="s">
        <v>92</v>
      </c>
      <c r="C8" s="47"/>
      <c r="D8" s="46"/>
      <c r="E8" s="49"/>
      <c r="F8" s="51"/>
    </row>
    <row r="9" spans="2:11" s="48" customFormat="1" ht="20.25" customHeight="1">
      <c r="B9" s="47"/>
      <c r="C9" s="47"/>
      <c r="D9" s="46"/>
      <c r="E9" s="46"/>
      <c r="F9" s="46"/>
    </row>
    <row r="10" spans="2:11" s="48" customFormat="1" ht="20.25" customHeight="1">
      <c r="B10" s="46" t="s">
        <v>256</v>
      </c>
      <c r="C10" s="47"/>
      <c r="D10" s="46"/>
      <c r="E10" s="46"/>
      <c r="F10" s="46"/>
    </row>
    <row r="11" spans="2:11" s="48" customFormat="1" ht="20.25" customHeight="1">
      <c r="B11" s="46"/>
      <c r="C11" s="47"/>
      <c r="D11" s="46"/>
    </row>
    <row r="12" spans="2:11" s="48" customFormat="1" ht="20.25" customHeight="1">
      <c r="B12" s="46" t="s">
        <v>265</v>
      </c>
      <c r="C12" s="47"/>
      <c r="D12" s="46"/>
    </row>
    <row r="13" spans="2:11" s="48" customFormat="1" ht="20.25" customHeight="1">
      <c r="B13" s="46"/>
      <c r="C13" s="47"/>
      <c r="D13" s="46"/>
    </row>
    <row r="14" spans="2:11" s="48" customFormat="1" ht="20.25" customHeight="1">
      <c r="B14" s="46" t="s">
        <v>257</v>
      </c>
      <c r="C14" s="47"/>
      <c r="D14" s="46"/>
    </row>
    <row r="15" spans="2:11" s="48" customFormat="1" ht="20.25" customHeight="1">
      <c r="B15" s="46"/>
      <c r="C15" s="47"/>
      <c r="D15" s="46"/>
    </row>
    <row r="16" spans="2:11" s="48" customFormat="1" ht="20.25" customHeight="1">
      <c r="B16" s="46" t="s">
        <v>293</v>
      </c>
      <c r="C16" s="47"/>
      <c r="D16" s="46"/>
    </row>
    <row r="17" spans="2:4" s="48" customFormat="1" ht="20.25" customHeight="1">
      <c r="B17" s="46" t="s">
        <v>292</v>
      </c>
      <c r="C17" s="47"/>
      <c r="D17" s="46"/>
    </row>
    <row r="18" spans="2:4" s="48" customFormat="1" ht="20.25" customHeight="1">
      <c r="B18" s="46"/>
      <c r="C18" s="47"/>
      <c r="D18" s="46"/>
    </row>
    <row r="19" spans="2:4" s="48" customFormat="1" ht="20.25" customHeight="1">
      <c r="B19" s="46" t="s">
        <v>303</v>
      </c>
      <c r="C19" s="47"/>
      <c r="D19" s="46"/>
    </row>
    <row r="20" spans="2:4" s="48" customFormat="1" ht="20.25" customHeight="1">
      <c r="B20" s="46" t="s">
        <v>194</v>
      </c>
      <c r="C20" s="47"/>
      <c r="D20" s="46"/>
    </row>
    <row r="21" spans="2:4" s="48" customFormat="1" ht="20.25" customHeight="1">
      <c r="B21" s="46" t="s">
        <v>195</v>
      </c>
      <c r="C21" s="47"/>
      <c r="D21" s="46"/>
    </row>
    <row r="22" spans="2:4" s="48" customFormat="1" ht="20.25" customHeight="1">
      <c r="B22" s="46"/>
      <c r="C22" s="47"/>
      <c r="D22" s="46"/>
    </row>
    <row r="23" spans="2:4" s="48" customFormat="1" ht="20.25" customHeight="1">
      <c r="B23" s="46" t="s">
        <v>304</v>
      </c>
      <c r="C23" s="47"/>
      <c r="D23" s="46"/>
    </row>
    <row r="24" spans="2:4" s="48" customFormat="1" ht="20.25" customHeight="1">
      <c r="B24" s="46" t="s">
        <v>196</v>
      </c>
      <c r="C24" s="47"/>
      <c r="D24" s="46"/>
    </row>
    <row r="25" spans="2:4" s="48" customFormat="1" ht="20.25" customHeight="1">
      <c r="B25" s="46" t="s">
        <v>197</v>
      </c>
      <c r="C25" s="47"/>
      <c r="D25" s="46"/>
    </row>
    <row r="26" spans="2:4" s="48" customFormat="1" ht="20.25" customHeight="1">
      <c r="B26" s="46" t="s">
        <v>198</v>
      </c>
      <c r="C26" s="47"/>
      <c r="D26" s="46"/>
    </row>
    <row r="27" spans="2:4" s="48" customFormat="1" ht="20.25" customHeight="1">
      <c r="B27" s="46"/>
      <c r="C27" s="46"/>
      <c r="D27" s="46"/>
    </row>
    <row r="28" spans="2:4" s="48" customFormat="1" ht="17.25" customHeight="1">
      <c r="B28" s="46" t="s">
        <v>305</v>
      </c>
      <c r="C28" s="46"/>
      <c r="D28" s="46"/>
    </row>
    <row r="29" spans="2:4" s="48" customFormat="1" ht="17.25" customHeight="1">
      <c r="B29" s="46" t="s">
        <v>193</v>
      </c>
      <c r="C29" s="46"/>
      <c r="D29" s="46"/>
    </row>
    <row r="30" spans="2:4" s="48" customFormat="1" ht="17.25" customHeight="1">
      <c r="B30" s="46"/>
      <c r="C30" s="46"/>
      <c r="D30" s="46"/>
    </row>
    <row r="31" spans="2:4" s="48" customFormat="1" ht="17.25" customHeight="1">
      <c r="B31" s="46"/>
      <c r="C31" s="22" t="s">
        <v>20</v>
      </c>
      <c r="D31" s="22" t="s">
        <v>3</v>
      </c>
    </row>
    <row r="32" spans="2:4" s="48" customFormat="1" ht="17.25" customHeight="1">
      <c r="B32" s="46"/>
      <c r="C32" s="22">
        <v>1</v>
      </c>
      <c r="D32" s="52" t="s">
        <v>70</v>
      </c>
    </row>
    <row r="33" spans="2:25" s="48" customFormat="1" ht="17.25" customHeight="1">
      <c r="B33" s="46"/>
      <c r="C33" s="22">
        <v>2</v>
      </c>
      <c r="D33" s="52" t="s">
        <v>101</v>
      </c>
    </row>
    <row r="34" spans="2:25" s="48" customFormat="1" ht="17.25" customHeight="1">
      <c r="B34" s="46"/>
      <c r="C34" s="22">
        <v>3</v>
      </c>
      <c r="D34" s="52" t="s">
        <v>102</v>
      </c>
    </row>
    <row r="35" spans="2:25" s="48" customFormat="1" ht="17.25" customHeight="1">
      <c r="B35" s="46"/>
      <c r="C35" s="22">
        <v>4</v>
      </c>
      <c r="D35" s="52" t="s">
        <v>103</v>
      </c>
    </row>
    <row r="36" spans="2:25" s="48" customFormat="1" ht="17.25" customHeight="1">
      <c r="B36" s="46"/>
      <c r="C36" s="22">
        <v>5</v>
      </c>
      <c r="D36" s="52" t="s">
        <v>104</v>
      </c>
    </row>
    <row r="37" spans="2:25" s="48" customFormat="1" ht="17.25" customHeight="1">
      <c r="B37" s="46"/>
      <c r="C37" s="22">
        <v>6</v>
      </c>
      <c r="D37" s="52" t="s">
        <v>105</v>
      </c>
    </row>
    <row r="38" spans="2:25" s="48" customFormat="1" ht="17.25" customHeight="1">
      <c r="B38" s="46"/>
      <c r="C38" s="22">
        <v>7</v>
      </c>
      <c r="D38" s="52" t="s">
        <v>106</v>
      </c>
    </row>
    <row r="39" spans="2:25" s="48" customFormat="1" ht="17.25" customHeight="1">
      <c r="B39" s="46"/>
      <c r="C39" s="22">
        <v>8</v>
      </c>
      <c r="D39" s="52" t="s">
        <v>71</v>
      </c>
    </row>
    <row r="40" spans="2:25" s="48" customFormat="1" ht="17.25" customHeight="1">
      <c r="B40" s="46"/>
      <c r="C40" s="49"/>
      <c r="D40" s="51"/>
    </row>
    <row r="41" spans="2:25" s="48" customFormat="1" ht="17.25" customHeight="1">
      <c r="B41" s="46" t="s">
        <v>306</v>
      </c>
      <c r="C41" s="46"/>
      <c r="D41" s="46"/>
      <c r="E41" s="53"/>
      <c r="F41" s="53"/>
    </row>
    <row r="42" spans="2:25" s="48" customFormat="1" ht="17.25" customHeight="1">
      <c r="B42" s="46" t="s">
        <v>93</v>
      </c>
      <c r="C42" s="46"/>
      <c r="D42" s="46"/>
      <c r="E42" s="53"/>
      <c r="F42" s="53"/>
    </row>
    <row r="43" spans="2:25" s="48" customFormat="1" ht="17.25" customHeight="1">
      <c r="B43" s="46"/>
      <c r="C43" s="46"/>
      <c r="D43" s="46"/>
      <c r="E43" s="53"/>
      <c r="F43" s="53"/>
      <c r="G43" s="54"/>
      <c r="H43" s="54"/>
      <c r="J43" s="54"/>
      <c r="K43" s="54"/>
      <c r="L43" s="54"/>
      <c r="M43" s="54"/>
      <c r="N43" s="54"/>
      <c r="O43" s="54"/>
      <c r="R43" s="54"/>
      <c r="S43" s="54"/>
      <c r="T43" s="54"/>
      <c r="W43" s="54"/>
      <c r="X43" s="54"/>
      <c r="Y43" s="54"/>
    </row>
    <row r="44" spans="2:25" s="48" customFormat="1" ht="17.25" customHeight="1">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c r="B49" s="46"/>
      <c r="C49" s="46"/>
      <c r="D49" s="46"/>
      <c r="E49" s="53"/>
      <c r="F49" s="53"/>
      <c r="G49" s="54"/>
      <c r="H49" s="54"/>
      <c r="J49" s="54"/>
      <c r="K49" s="54"/>
      <c r="L49" s="54"/>
      <c r="M49" s="54"/>
      <c r="N49" s="54"/>
      <c r="O49" s="54"/>
      <c r="R49" s="54"/>
      <c r="S49" s="54"/>
      <c r="T49" s="54"/>
      <c r="W49" s="54"/>
      <c r="X49" s="54"/>
      <c r="Y49" s="54"/>
    </row>
    <row r="50" spans="2:51" s="48" customFormat="1" ht="17.25" customHeight="1">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c r="B53" s="46"/>
      <c r="C53" s="46"/>
      <c r="D53" s="46"/>
      <c r="E53" s="55"/>
      <c r="F53" s="54"/>
      <c r="G53" s="54"/>
      <c r="H53" s="54"/>
      <c r="J53" s="54"/>
      <c r="K53" s="54"/>
      <c r="L53" s="54"/>
      <c r="M53" s="54"/>
      <c r="N53" s="54"/>
      <c r="O53" s="54"/>
      <c r="R53" s="54"/>
      <c r="S53" s="54"/>
      <c r="T53" s="54"/>
      <c r="W53" s="54"/>
      <c r="X53" s="54"/>
      <c r="Y53" s="54"/>
    </row>
    <row r="54" spans="2:51" s="48" customFormat="1" ht="17.25" customHeight="1">
      <c r="B54" s="46" t="s">
        <v>307</v>
      </c>
      <c r="C54" s="46"/>
      <c r="D54" s="46"/>
    </row>
    <row r="55" spans="2:51" s="48" customFormat="1" ht="17.25" customHeight="1">
      <c r="B55" s="46" t="s">
        <v>199</v>
      </c>
      <c r="C55" s="46"/>
      <c r="D55" s="46"/>
      <c r="AH55" s="21"/>
      <c r="AI55" s="21"/>
      <c r="AJ55" s="21"/>
      <c r="AK55" s="21"/>
      <c r="AL55" s="21"/>
      <c r="AM55" s="21"/>
      <c r="AN55" s="21"/>
      <c r="AO55" s="21"/>
      <c r="AP55" s="21"/>
      <c r="AQ55" s="21"/>
      <c r="AR55" s="21"/>
      <c r="AS55" s="21"/>
    </row>
    <row r="56" spans="2:51" s="48" customFormat="1" ht="17.25" customHeight="1">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c r="F58" s="21"/>
    </row>
    <row r="59" spans="2:51" s="48" customFormat="1" ht="17.25" customHeight="1">
      <c r="B59" s="46" t="s">
        <v>308</v>
      </c>
      <c r="C59" s="46"/>
    </row>
    <row r="60" spans="2:51" s="48" customFormat="1" ht="17.25" customHeight="1">
      <c r="B60" s="46"/>
      <c r="C60" s="46"/>
    </row>
    <row r="61" spans="2:51" s="48" customFormat="1" ht="17.25" customHeight="1">
      <c r="B61" s="46" t="s">
        <v>309</v>
      </c>
      <c r="C61" s="46"/>
    </row>
    <row r="62" spans="2:51" s="48" customFormat="1" ht="17.25" customHeight="1">
      <c r="B62" s="46" t="s">
        <v>259</v>
      </c>
      <c r="C62" s="46"/>
    </row>
    <row r="63" spans="2:51" s="48" customFormat="1" ht="17.25" customHeight="1">
      <c r="B63" s="46"/>
      <c r="C63" s="46"/>
    </row>
    <row r="64" spans="2:51" s="48" customFormat="1" ht="17.25" customHeight="1">
      <c r="B64" s="46" t="s">
        <v>310</v>
      </c>
      <c r="C64" s="46"/>
    </row>
    <row r="65" spans="2:54" s="48" customFormat="1" ht="17.25" customHeight="1">
      <c r="B65" s="46" t="s">
        <v>98</v>
      </c>
      <c r="C65" s="46"/>
    </row>
    <row r="66" spans="2:54" s="48" customFormat="1" ht="17.25" customHeight="1">
      <c r="B66" s="46"/>
      <c r="C66" s="46"/>
    </row>
    <row r="67" spans="2:54" s="48" customFormat="1" ht="17.25" customHeight="1">
      <c r="B67" s="46" t="s">
        <v>311</v>
      </c>
      <c r="C67" s="46"/>
      <c r="D67" s="46"/>
    </row>
    <row r="68" spans="2:54" s="48" customFormat="1" ht="17.25" customHeight="1">
      <c r="B68" s="46"/>
      <c r="C68" s="46"/>
      <c r="D68" s="46"/>
    </row>
    <row r="69" spans="2:54" s="48" customFormat="1" ht="17.25" customHeight="1">
      <c r="B69" s="53" t="s">
        <v>312</v>
      </c>
      <c r="C69" s="53"/>
      <c r="D69" s="46"/>
    </row>
    <row r="70" spans="2:54" s="48" customFormat="1" ht="17.25" customHeight="1">
      <c r="B70" s="53" t="s">
        <v>99</v>
      </c>
      <c r="C70" s="53"/>
      <c r="D70" s="46"/>
    </row>
    <row r="71" spans="2:54" s="48" customFormat="1" ht="17.25" customHeight="1">
      <c r="B71" s="53" t="s">
        <v>260</v>
      </c>
    </row>
    <row r="72" spans="2:54" s="48" customFormat="1" ht="17.25" customHeight="1">
      <c r="B72" s="53"/>
    </row>
    <row r="73" spans="2:54" s="48" customFormat="1" ht="17.25" customHeight="1">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c r="B75" s="210" t="s">
        <v>262</v>
      </c>
    </row>
    <row r="76" spans="2:54" ht="18.75" customHeight="1">
      <c r="B76" s="209" t="s">
        <v>263</v>
      </c>
    </row>
    <row r="77" spans="2:54" ht="18.75" customHeight="1">
      <c r="B77" s="210" t="s">
        <v>264</v>
      </c>
    </row>
    <row r="78" spans="2:54" ht="18.75" customHeight="1">
      <c r="B78" s="209" t="s">
        <v>319</v>
      </c>
    </row>
    <row r="79" spans="2:54" ht="18.75" customHeight="1">
      <c r="B79" s="209" t="s">
        <v>320</v>
      </c>
    </row>
    <row r="80" spans="2:54" ht="18.75" customHeight="1">
      <c r="B80" s="209" t="s">
        <v>321</v>
      </c>
    </row>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RowHeight="18.75"/>
  <cols>
    <col min="1" max="1" width="1.875" style="20" customWidth="1"/>
    <col min="2" max="2" width="11.5" style="20" customWidth="1"/>
    <col min="3" max="12" width="40.625" style="20" customWidth="1"/>
    <col min="13" max="16384" width="9" style="20"/>
  </cols>
  <sheetData>
    <row r="1" spans="2:4">
      <c r="B1" s="21" t="s">
        <v>83</v>
      </c>
      <c r="C1" s="21"/>
      <c r="D1" s="21"/>
    </row>
    <row r="2" spans="2:4">
      <c r="B2" s="21"/>
      <c r="C2" s="21"/>
      <c r="D2" s="21"/>
    </row>
    <row r="3" spans="2:4">
      <c r="B3" s="22" t="s">
        <v>84</v>
      </c>
      <c r="C3" s="22" t="s">
        <v>85</v>
      </c>
      <c r="D3" s="21"/>
    </row>
    <row r="4" spans="2:4">
      <c r="B4" s="77">
        <v>1</v>
      </c>
      <c r="C4" s="78" t="s">
        <v>158</v>
      </c>
      <c r="D4" s="21"/>
    </row>
    <row r="5" spans="2:4">
      <c r="B5" s="77">
        <v>2</v>
      </c>
      <c r="C5" s="78" t="s">
        <v>159</v>
      </c>
      <c r="D5" s="21"/>
    </row>
    <row r="6" spans="2:4">
      <c r="B6" s="77">
        <v>3</v>
      </c>
      <c r="C6" s="78" t="s">
        <v>217</v>
      </c>
      <c r="D6" s="21"/>
    </row>
    <row r="7" spans="2:4">
      <c r="B7" s="77">
        <v>4</v>
      </c>
      <c r="C7" s="78" t="s">
        <v>218</v>
      </c>
      <c r="D7" s="21"/>
    </row>
    <row r="8" spans="2:4">
      <c r="B8" s="77">
        <v>5</v>
      </c>
      <c r="C8" s="78" t="s">
        <v>210</v>
      </c>
      <c r="D8" s="21"/>
    </row>
    <row r="9" spans="2:4">
      <c r="B9" s="77">
        <v>6</v>
      </c>
      <c r="C9" s="78" t="s">
        <v>211</v>
      </c>
    </row>
    <row r="10" spans="2:4">
      <c r="B10" s="77">
        <v>7</v>
      </c>
      <c r="C10" s="78" t="s">
        <v>212</v>
      </c>
      <c r="D10" s="21"/>
    </row>
    <row r="11" spans="2:4">
      <c r="B11" s="77">
        <v>8</v>
      </c>
      <c r="C11" s="78" t="s">
        <v>213</v>
      </c>
      <c r="D11" s="21"/>
    </row>
    <row r="12" spans="2:4">
      <c r="B12" s="77">
        <v>9</v>
      </c>
      <c r="C12" s="78" t="s">
        <v>214</v>
      </c>
      <c r="D12" s="21"/>
    </row>
    <row r="13" spans="2:4">
      <c r="B13" s="77">
        <v>10</v>
      </c>
      <c r="C13" s="78" t="s">
        <v>215</v>
      </c>
      <c r="D13" s="21"/>
    </row>
    <row r="14" spans="2:4">
      <c r="B14" s="82">
        <v>11</v>
      </c>
      <c r="C14" s="78" t="s">
        <v>227</v>
      </c>
      <c r="D14" s="21"/>
    </row>
    <row r="15" spans="2:4">
      <c r="B15" s="82">
        <v>12</v>
      </c>
      <c r="C15" s="78" t="s">
        <v>255</v>
      </c>
      <c r="D15" s="21"/>
    </row>
    <row r="16" spans="2:4">
      <c r="B16" s="82">
        <v>13</v>
      </c>
      <c r="C16" s="78" t="s">
        <v>255</v>
      </c>
      <c r="D16" s="21"/>
    </row>
    <row r="17" spans="2:12">
      <c r="B17" s="82">
        <v>14</v>
      </c>
      <c r="C17" s="78" t="s">
        <v>255</v>
      </c>
      <c r="D17" s="21"/>
    </row>
    <row r="19" spans="2:12">
      <c r="B19" s="21" t="s">
        <v>86</v>
      </c>
    </row>
    <row r="20" spans="2:12" ht="19.5" thickBot="1"/>
    <row r="21" spans="2:12" ht="20.25" thickBot="1">
      <c r="B21" s="23" t="s">
        <v>72</v>
      </c>
      <c r="C21" s="24" t="s">
        <v>70</v>
      </c>
      <c r="D21" s="25" t="s">
        <v>101</v>
      </c>
      <c r="E21" s="25" t="s">
        <v>102</v>
      </c>
      <c r="F21" s="25" t="s">
        <v>103</v>
      </c>
      <c r="G21" s="25" t="s">
        <v>104</v>
      </c>
      <c r="H21" s="61" t="s">
        <v>105</v>
      </c>
      <c r="I21" s="61" t="s">
        <v>106</v>
      </c>
      <c r="J21" s="61" t="s">
        <v>107</v>
      </c>
      <c r="K21" s="61" t="s">
        <v>255</v>
      </c>
      <c r="L21" s="62" t="s">
        <v>255</v>
      </c>
    </row>
    <row r="22" spans="2:12" ht="19.5">
      <c r="B22" s="827" t="s">
        <v>73</v>
      </c>
      <c r="C22" s="26" t="s">
        <v>108</v>
      </c>
      <c r="D22" s="27" t="s">
        <v>101</v>
      </c>
      <c r="E22" s="27" t="s">
        <v>108</v>
      </c>
      <c r="F22" s="27" t="s">
        <v>112</v>
      </c>
      <c r="G22" s="27" t="s">
        <v>114</v>
      </c>
      <c r="H22" s="63" t="s">
        <v>115</v>
      </c>
      <c r="I22" s="63" t="s">
        <v>116</v>
      </c>
      <c r="J22" s="63" t="s">
        <v>107</v>
      </c>
      <c r="K22" s="63"/>
      <c r="L22" s="64"/>
    </row>
    <row r="23" spans="2:12" ht="19.5">
      <c r="B23" s="828"/>
      <c r="C23" s="28" t="s">
        <v>109</v>
      </c>
      <c r="D23" s="29" t="s">
        <v>255</v>
      </c>
      <c r="E23" s="29" t="s">
        <v>317</v>
      </c>
      <c r="F23" s="29" t="s">
        <v>113</v>
      </c>
      <c r="G23" s="29" t="s">
        <v>111</v>
      </c>
      <c r="H23" s="65" t="s">
        <v>105</v>
      </c>
      <c r="I23" s="65" t="s">
        <v>117</v>
      </c>
      <c r="J23" s="29" t="s">
        <v>255</v>
      </c>
      <c r="K23" s="65"/>
      <c r="L23" s="66"/>
    </row>
    <row r="24" spans="2:12" ht="19.5">
      <c r="B24" s="828"/>
      <c r="C24" s="28" t="s">
        <v>110</v>
      </c>
      <c r="D24" s="29" t="s">
        <v>255</v>
      </c>
      <c r="E24" s="29" t="s">
        <v>318</v>
      </c>
      <c r="F24" s="29" t="s">
        <v>255</v>
      </c>
      <c r="G24" s="29" t="s">
        <v>255</v>
      </c>
      <c r="H24" s="29" t="s">
        <v>255</v>
      </c>
      <c r="I24" s="65" t="s">
        <v>118</v>
      </c>
      <c r="J24" s="29" t="s">
        <v>255</v>
      </c>
      <c r="K24" s="65"/>
      <c r="L24" s="66"/>
    </row>
    <row r="25" spans="2:12" ht="19.5">
      <c r="B25" s="828"/>
      <c r="C25" s="28" t="s">
        <v>111</v>
      </c>
      <c r="D25" s="29" t="s">
        <v>255</v>
      </c>
      <c r="E25" s="29" t="s">
        <v>255</v>
      </c>
      <c r="F25" s="29" t="s">
        <v>255</v>
      </c>
      <c r="G25" s="29" t="s">
        <v>255</v>
      </c>
      <c r="H25" s="29" t="s">
        <v>255</v>
      </c>
      <c r="I25" s="65" t="s">
        <v>119</v>
      </c>
      <c r="J25" s="29" t="s">
        <v>255</v>
      </c>
      <c r="K25" s="65"/>
      <c r="L25" s="66"/>
    </row>
    <row r="26" spans="2:12" ht="19.5">
      <c r="B26" s="828"/>
      <c r="C26" s="204" t="s">
        <v>111</v>
      </c>
      <c r="D26" s="29" t="s">
        <v>255</v>
      </c>
      <c r="E26" s="29" t="s">
        <v>255</v>
      </c>
      <c r="F26" s="29" t="s">
        <v>255</v>
      </c>
      <c r="G26" s="29" t="s">
        <v>255</v>
      </c>
      <c r="H26" s="29" t="s">
        <v>255</v>
      </c>
      <c r="I26" s="65" t="s">
        <v>113</v>
      </c>
      <c r="J26" s="29" t="s">
        <v>255</v>
      </c>
      <c r="K26" s="65"/>
      <c r="L26" s="66"/>
    </row>
    <row r="27" spans="2:12" ht="19.5">
      <c r="B27" s="828"/>
      <c r="C27" s="204" t="s">
        <v>111</v>
      </c>
      <c r="D27" s="29" t="s">
        <v>255</v>
      </c>
      <c r="E27" s="29" t="s">
        <v>255</v>
      </c>
      <c r="F27" s="29" t="s">
        <v>255</v>
      </c>
      <c r="G27" s="29" t="s">
        <v>255</v>
      </c>
      <c r="H27" s="29" t="s">
        <v>255</v>
      </c>
      <c r="I27" s="65" t="s">
        <v>120</v>
      </c>
      <c r="J27" s="29" t="s">
        <v>255</v>
      </c>
      <c r="K27" s="65"/>
      <c r="L27" s="66"/>
    </row>
    <row r="28" spans="2:12" ht="19.5">
      <c r="B28" s="828"/>
      <c r="C28" s="204" t="s">
        <v>111</v>
      </c>
      <c r="D28" s="29" t="s">
        <v>255</v>
      </c>
      <c r="E28" s="29" t="s">
        <v>255</v>
      </c>
      <c r="F28" s="29" t="s">
        <v>255</v>
      </c>
      <c r="G28" s="29" t="s">
        <v>255</v>
      </c>
      <c r="H28" s="29" t="s">
        <v>255</v>
      </c>
      <c r="I28" s="65" t="s">
        <v>121</v>
      </c>
      <c r="J28" s="29" t="s">
        <v>255</v>
      </c>
      <c r="K28" s="65"/>
      <c r="L28" s="66"/>
    </row>
    <row r="29" spans="2:12" ht="19.5">
      <c r="B29" s="828"/>
      <c r="C29" s="204" t="s">
        <v>111</v>
      </c>
      <c r="D29" s="29" t="s">
        <v>255</v>
      </c>
      <c r="E29" s="29" t="s">
        <v>255</v>
      </c>
      <c r="F29" s="29" t="s">
        <v>255</v>
      </c>
      <c r="G29" s="29" t="s">
        <v>255</v>
      </c>
      <c r="H29" s="29" t="s">
        <v>255</v>
      </c>
      <c r="I29" s="65" t="s">
        <v>122</v>
      </c>
      <c r="J29" s="29" t="s">
        <v>255</v>
      </c>
      <c r="K29" s="65"/>
      <c r="L29" s="66"/>
    </row>
    <row r="30" spans="2:12" ht="19.5">
      <c r="B30" s="828"/>
      <c r="C30" s="204" t="s">
        <v>111</v>
      </c>
      <c r="D30" s="29" t="s">
        <v>255</v>
      </c>
      <c r="E30" s="29" t="s">
        <v>255</v>
      </c>
      <c r="F30" s="29" t="s">
        <v>255</v>
      </c>
      <c r="G30" s="29" t="s">
        <v>255</v>
      </c>
      <c r="H30" s="29" t="s">
        <v>255</v>
      </c>
      <c r="I30" s="65" t="s">
        <v>123</v>
      </c>
      <c r="J30" s="29" t="s">
        <v>255</v>
      </c>
      <c r="K30" s="65"/>
      <c r="L30" s="66"/>
    </row>
    <row r="31" spans="2:12" ht="20.25" thickBot="1">
      <c r="B31" s="829"/>
      <c r="C31" s="205" t="s">
        <v>111</v>
      </c>
      <c r="D31" s="206" t="s">
        <v>255</v>
      </c>
      <c r="E31" s="206" t="s">
        <v>255</v>
      </c>
      <c r="F31" s="206" t="s">
        <v>255</v>
      </c>
      <c r="G31" s="206" t="s">
        <v>255</v>
      </c>
      <c r="H31" s="206" t="s">
        <v>255</v>
      </c>
      <c r="I31" s="206" t="s">
        <v>255</v>
      </c>
      <c r="J31" s="206" t="s">
        <v>255</v>
      </c>
      <c r="K31" s="67"/>
      <c r="L31" s="68"/>
    </row>
    <row r="36" spans="3:3">
      <c r="C36" s="20" t="s">
        <v>222</v>
      </c>
    </row>
    <row r="37" spans="3:3">
      <c r="C37" s="20" t="s">
        <v>74</v>
      </c>
    </row>
    <row r="38" spans="3:3">
      <c r="C38" s="20" t="s">
        <v>225</v>
      </c>
    </row>
    <row r="39" spans="3:3">
      <c r="C39" s="20" t="s">
        <v>75</v>
      </c>
    </row>
    <row r="40" spans="3:3">
      <c r="C40" s="20" t="s">
        <v>124</v>
      </c>
    </row>
    <row r="41" spans="3:3">
      <c r="C41" s="20" t="s">
        <v>125</v>
      </c>
    </row>
    <row r="42" spans="3:3">
      <c r="C42" s="20" t="s">
        <v>126</v>
      </c>
    </row>
    <row r="43" spans="3:3">
      <c r="C43" s="20" t="s">
        <v>127</v>
      </c>
    </row>
    <row r="44" spans="3:3">
      <c r="C44" s="20" t="s">
        <v>128</v>
      </c>
    </row>
    <row r="45" spans="3:3">
      <c r="C45" s="20" t="s">
        <v>129</v>
      </c>
    </row>
    <row r="46" spans="3:3">
      <c r="C46" s="20" t="s">
        <v>130</v>
      </c>
    </row>
    <row r="48" spans="3:3">
      <c r="C48" s="20" t="s">
        <v>76</v>
      </c>
    </row>
    <row r="49" spans="3:3">
      <c r="C49" s="20" t="s">
        <v>77</v>
      </c>
    </row>
    <row r="51" spans="3:3">
      <c r="C51" s="20" t="s">
        <v>226</v>
      </c>
    </row>
    <row r="52" spans="3:3">
      <c r="C52" s="20" t="s">
        <v>78</v>
      </c>
    </row>
    <row r="53" spans="3:3">
      <c r="C53" s="20" t="s">
        <v>79</v>
      </c>
    </row>
    <row r="54" spans="3:3">
      <c r="C54" s="20" t="s">
        <v>80</v>
      </c>
    </row>
    <row r="55" spans="3:3">
      <c r="C55" s="20" t="s">
        <v>81</v>
      </c>
    </row>
    <row r="56" spans="3:3">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2"/>
  <sheetViews>
    <sheetView showGridLines="0" view="pageBreakPreview" zoomScaleNormal="100" zoomScaleSheetLayoutView="100" workbookViewId="0">
      <selection activeCell="A8" sqref="A8:B8"/>
    </sheetView>
  </sheetViews>
  <sheetFormatPr defaultColWidth="9" defaultRowHeight="15"/>
  <cols>
    <col min="1" max="1" width="15.5" style="359" customWidth="1"/>
    <col min="2" max="2" width="29.75" style="359" customWidth="1"/>
    <col min="3" max="17" width="6.125" style="359" customWidth="1"/>
    <col min="18" max="16384" width="9" style="359"/>
  </cols>
  <sheetData>
    <row r="1" spans="1:17">
      <c r="A1" s="359" t="s">
        <v>913</v>
      </c>
    </row>
    <row r="2" spans="1:17" ht="30" customHeight="1">
      <c r="A2" s="360"/>
      <c r="B2" s="361"/>
      <c r="C2" s="361"/>
      <c r="D2" s="361"/>
      <c r="E2" s="361"/>
      <c r="F2" s="361"/>
      <c r="H2" s="362" t="s">
        <v>842</v>
      </c>
      <c r="I2" s="362"/>
      <c r="J2" s="362"/>
      <c r="K2" s="362"/>
      <c r="L2" s="362"/>
      <c r="M2" s="362"/>
      <c r="N2" s="362"/>
      <c r="O2" s="362"/>
      <c r="P2" s="362"/>
    </row>
    <row r="3" spans="1:17" ht="20.100000000000001" customHeight="1">
      <c r="A3" s="363" t="s">
        <v>841</v>
      </c>
      <c r="B3" s="363"/>
      <c r="C3" s="363"/>
      <c r="D3" s="363"/>
      <c r="E3" s="363"/>
    </row>
    <row r="4" spans="1:17" ht="20.100000000000001" customHeight="1">
      <c r="A4" s="359" t="s">
        <v>840</v>
      </c>
    </row>
    <row r="5" spans="1:17" ht="20.100000000000001" customHeight="1">
      <c r="A5" s="359" t="s">
        <v>839</v>
      </c>
    </row>
    <row r="6" spans="1:17" s="361" customFormat="1" ht="30" customHeight="1">
      <c r="A6" s="567" t="s">
        <v>838</v>
      </c>
      <c r="B6" s="568"/>
      <c r="C6" s="572" t="s">
        <v>837</v>
      </c>
      <c r="D6" s="573"/>
      <c r="E6" s="573"/>
      <c r="F6" s="573"/>
      <c r="G6" s="573"/>
      <c r="H6" s="573"/>
      <c r="I6" s="573"/>
      <c r="J6" s="573"/>
      <c r="K6" s="574"/>
      <c r="L6" s="571" t="s">
        <v>837</v>
      </c>
      <c r="M6" s="571"/>
      <c r="N6" s="571"/>
      <c r="O6" s="571"/>
      <c r="P6" s="571"/>
      <c r="Q6" s="560" t="s">
        <v>836</v>
      </c>
    </row>
    <row r="7" spans="1:17" s="361" customFormat="1" ht="30" customHeight="1">
      <c r="A7" s="569"/>
      <c r="B7" s="570"/>
      <c r="C7" s="364" t="s">
        <v>825</v>
      </c>
      <c r="D7" s="365" t="s">
        <v>824</v>
      </c>
      <c r="E7" s="365" t="s">
        <v>835</v>
      </c>
      <c r="F7" s="365" t="s">
        <v>834</v>
      </c>
      <c r="G7" s="365" t="s">
        <v>833</v>
      </c>
      <c r="H7" s="365" t="s">
        <v>832</v>
      </c>
      <c r="I7" s="365" t="s">
        <v>831</v>
      </c>
      <c r="J7" s="365" t="s">
        <v>830</v>
      </c>
      <c r="K7" s="366" t="s">
        <v>829</v>
      </c>
      <c r="L7" s="367" t="s">
        <v>828</v>
      </c>
      <c r="M7" s="365" t="s">
        <v>827</v>
      </c>
      <c r="N7" s="366" t="s">
        <v>826</v>
      </c>
      <c r="O7" s="365" t="s">
        <v>825</v>
      </c>
      <c r="P7" s="368" t="s">
        <v>824</v>
      </c>
      <c r="Q7" s="561"/>
    </row>
    <row r="8" spans="1:17" s="361" customFormat="1" ht="48.75" customHeight="1">
      <c r="A8" s="565" t="s">
        <v>823</v>
      </c>
      <c r="B8" s="566"/>
      <c r="C8" s="364"/>
      <c r="D8" s="365"/>
      <c r="E8" s="365"/>
      <c r="F8" s="365"/>
      <c r="G8" s="365"/>
      <c r="H8" s="365"/>
      <c r="I8" s="365"/>
      <c r="J8" s="365"/>
      <c r="K8" s="366"/>
      <c r="L8" s="367"/>
      <c r="M8" s="365"/>
      <c r="N8" s="366"/>
      <c r="O8" s="365" t="s">
        <v>822</v>
      </c>
      <c r="P8" s="368" t="s">
        <v>821</v>
      </c>
      <c r="Q8" s="369"/>
    </row>
    <row r="9" spans="1:17" s="361" customFormat="1" ht="57" customHeight="1">
      <c r="A9" s="565" t="s">
        <v>820</v>
      </c>
      <c r="B9" s="566"/>
      <c r="C9" s="364" t="s">
        <v>818</v>
      </c>
      <c r="D9" s="364" t="s">
        <v>818</v>
      </c>
      <c r="E9" s="365"/>
      <c r="F9" s="365"/>
      <c r="G9" s="365"/>
      <c r="H9" s="365"/>
      <c r="I9" s="365"/>
      <c r="J9" s="365"/>
      <c r="K9" s="366"/>
      <c r="L9" s="367"/>
      <c r="M9" s="365"/>
      <c r="N9" s="366"/>
      <c r="O9" s="365"/>
      <c r="P9" s="370"/>
      <c r="Q9" s="369"/>
    </row>
    <row r="10" spans="1:17" s="361" customFormat="1" ht="57" customHeight="1">
      <c r="A10" s="565" t="s">
        <v>819</v>
      </c>
      <c r="B10" s="566"/>
      <c r="C10" s="364" t="s">
        <v>818</v>
      </c>
      <c r="D10" s="364" t="s">
        <v>818</v>
      </c>
      <c r="E10" s="364" t="s">
        <v>818</v>
      </c>
      <c r="F10" s="364" t="s">
        <v>818</v>
      </c>
      <c r="G10" s="364" t="s">
        <v>818</v>
      </c>
      <c r="H10" s="364" t="s">
        <v>818</v>
      </c>
      <c r="I10" s="364" t="s">
        <v>818</v>
      </c>
      <c r="J10" s="364" t="s">
        <v>818</v>
      </c>
      <c r="K10" s="366"/>
      <c r="L10" s="367"/>
      <c r="M10" s="365"/>
      <c r="N10" s="366"/>
      <c r="O10" s="365"/>
      <c r="P10" s="370"/>
      <c r="Q10" s="369"/>
    </row>
    <row r="11" spans="1:17" ht="57" customHeight="1">
      <c r="A11" s="565" t="s">
        <v>817</v>
      </c>
      <c r="B11" s="566"/>
      <c r="C11" s="562" t="s">
        <v>816</v>
      </c>
      <c r="D11" s="563"/>
      <c r="E11" s="563"/>
      <c r="F11" s="563"/>
      <c r="G11" s="563"/>
      <c r="H11" s="563"/>
      <c r="I11" s="563"/>
      <c r="J11" s="563"/>
      <c r="K11" s="563"/>
      <c r="L11" s="563"/>
      <c r="M11" s="563"/>
      <c r="N11" s="563"/>
      <c r="O11" s="563"/>
      <c r="P11" s="564"/>
      <c r="Q11" s="369"/>
    </row>
    <row r="12" spans="1:17" ht="24" customHeight="1">
      <c r="A12" s="371"/>
      <c r="B12" s="371"/>
      <c r="C12" s="372"/>
      <c r="D12" s="372"/>
      <c r="E12" s="372"/>
      <c r="F12" s="372"/>
      <c r="G12" s="372"/>
      <c r="H12" s="372"/>
      <c r="I12" s="372"/>
      <c r="J12" s="372"/>
      <c r="K12" s="372"/>
      <c r="L12" s="372"/>
      <c r="M12" s="372"/>
      <c r="N12" s="372"/>
      <c r="O12" s="372"/>
      <c r="P12" s="361"/>
    </row>
  </sheetData>
  <mergeCells count="9">
    <mergeCell ref="Q6:Q7"/>
    <mergeCell ref="C11:P11"/>
    <mergeCell ref="A10:B10"/>
    <mergeCell ref="A11:B11"/>
    <mergeCell ref="A6:B7"/>
    <mergeCell ref="A8:B8"/>
    <mergeCell ref="A9:B9"/>
    <mergeCell ref="L6:P6"/>
    <mergeCell ref="C6:K6"/>
  </mergeCells>
  <phoneticPr fontId="2"/>
  <printOptions horizontalCentered="1" verticalCentered="1"/>
  <pageMargins left="0.39370078740157483" right="0.39370078740157483" top="0.23622047244094491" bottom="0.31496062992125984" header="0.19685039370078741" footer="0.19685039370078741"/>
  <pageSetup paperSize="9" scale="9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outlinePr summaryBelow="0" summaryRight="0"/>
    <pageSetUpPr autoPageBreaks="0" fitToPage="1"/>
  </sheetPr>
  <dimension ref="A1:AL199"/>
  <sheetViews>
    <sheetView showGridLines="0" view="pageBreakPreview" zoomScaleNormal="130" zoomScaleSheetLayoutView="100" workbookViewId="0">
      <selection sqref="A1:AA1"/>
    </sheetView>
  </sheetViews>
  <sheetFormatPr defaultColWidth="3.125" defaultRowHeight="26.25"/>
  <cols>
    <col min="1" max="1" width="2.375" style="330" customWidth="1"/>
    <col min="2" max="2" width="4" style="330" customWidth="1"/>
    <col min="3" max="18" width="3.125" style="330" customWidth="1"/>
    <col min="19" max="21" width="3.125" style="319" customWidth="1"/>
    <col min="22" max="22" width="0.5" style="319" customWidth="1"/>
    <col min="23" max="24" width="3.125" style="319" hidden="1" customWidth="1"/>
    <col min="25" max="27" width="3.125" style="354" customWidth="1"/>
    <col min="28" max="16384" width="3.125" style="319"/>
  </cols>
  <sheetData>
    <row r="1" spans="1:27" ht="33.75" customHeight="1">
      <c r="A1" s="578" t="s">
        <v>913</v>
      </c>
      <c r="B1" s="578"/>
      <c r="C1" s="578"/>
      <c r="D1" s="578"/>
      <c r="E1" s="578"/>
      <c r="F1" s="578"/>
      <c r="G1" s="578"/>
      <c r="H1" s="578"/>
      <c r="I1" s="578"/>
      <c r="J1" s="578"/>
      <c r="K1" s="578"/>
      <c r="L1" s="578"/>
      <c r="M1" s="578"/>
      <c r="N1" s="578"/>
      <c r="O1" s="578"/>
      <c r="P1" s="578"/>
      <c r="Q1" s="578"/>
      <c r="R1" s="578"/>
      <c r="S1" s="578"/>
      <c r="T1" s="578"/>
      <c r="U1" s="578"/>
      <c r="V1" s="578"/>
      <c r="W1" s="578"/>
      <c r="X1" s="578"/>
      <c r="Y1" s="578"/>
      <c r="Z1" s="578"/>
      <c r="AA1" s="578"/>
    </row>
    <row r="2" spans="1:27">
      <c r="A2" s="320" t="s">
        <v>876</v>
      </c>
      <c r="B2" s="321"/>
      <c r="C2" s="321"/>
      <c r="D2" s="321"/>
      <c r="E2" s="322"/>
      <c r="F2" s="322"/>
      <c r="G2" s="322"/>
      <c r="H2" s="322"/>
      <c r="I2" s="322"/>
      <c r="J2" s="322"/>
      <c r="K2" s="322"/>
      <c r="L2" s="322"/>
      <c r="M2" s="322"/>
      <c r="N2" s="321"/>
      <c r="O2" s="321"/>
      <c r="P2" s="321"/>
      <c r="Q2" s="323"/>
      <c r="R2" s="324"/>
      <c r="S2" s="325"/>
      <c r="T2" s="326"/>
      <c r="U2" s="326"/>
      <c r="V2" s="327"/>
      <c r="W2" s="327"/>
      <c r="X2" s="327"/>
      <c r="Y2" s="327"/>
      <c r="Z2" s="327"/>
      <c r="AA2" s="327"/>
    </row>
    <row r="3" spans="1:27" ht="15" customHeight="1">
      <c r="A3" s="328"/>
      <c r="B3" s="224"/>
      <c r="C3" s="329"/>
      <c r="D3" s="329"/>
      <c r="E3" s="329"/>
      <c r="F3" s="329"/>
      <c r="G3" s="329"/>
      <c r="H3" s="329"/>
      <c r="I3" s="329"/>
      <c r="U3" s="331"/>
      <c r="V3" s="331"/>
      <c r="W3" s="331"/>
      <c r="X3" s="331"/>
      <c r="Y3" s="579" t="s">
        <v>851</v>
      </c>
      <c r="Z3" s="580"/>
      <c r="AA3" s="581"/>
    </row>
    <row r="4" spans="1:27" ht="7.5" customHeight="1">
      <c r="A4" s="329"/>
      <c r="B4" s="582" t="s">
        <v>850</v>
      </c>
      <c r="C4" s="583" t="s">
        <v>875</v>
      </c>
      <c r="D4" s="576"/>
      <c r="E4" s="576"/>
      <c r="F4" s="576"/>
      <c r="G4" s="576"/>
      <c r="H4" s="576"/>
      <c r="I4" s="576"/>
      <c r="J4" s="576"/>
      <c r="K4" s="576"/>
      <c r="L4" s="576"/>
      <c r="M4" s="576"/>
      <c r="N4" s="576"/>
      <c r="O4" s="576"/>
      <c r="P4" s="576"/>
      <c r="Q4" s="576"/>
      <c r="R4" s="576"/>
      <c r="S4" s="576"/>
      <c r="T4" s="576"/>
      <c r="U4" s="576"/>
      <c r="V4" s="576"/>
      <c r="W4" s="576"/>
      <c r="X4" s="576"/>
      <c r="Y4" s="577"/>
      <c r="Z4" s="577"/>
      <c r="AA4" s="577"/>
    </row>
    <row r="5" spans="1:27" ht="14.25">
      <c r="A5" s="329"/>
      <c r="B5" s="582"/>
      <c r="C5" s="576"/>
      <c r="D5" s="576"/>
      <c r="E5" s="576"/>
      <c r="F5" s="576"/>
      <c r="G5" s="576"/>
      <c r="H5" s="576"/>
      <c r="I5" s="576"/>
      <c r="J5" s="576"/>
      <c r="K5" s="576"/>
      <c r="L5" s="576"/>
      <c r="M5" s="576"/>
      <c r="N5" s="576"/>
      <c r="O5" s="576"/>
      <c r="P5" s="576"/>
      <c r="Q5" s="576"/>
      <c r="R5" s="576"/>
      <c r="S5" s="576"/>
      <c r="T5" s="576"/>
      <c r="U5" s="576"/>
      <c r="V5" s="576"/>
      <c r="W5" s="576"/>
      <c r="X5" s="576"/>
      <c r="Y5" s="577"/>
      <c r="Z5" s="577"/>
      <c r="AA5" s="577"/>
    </row>
    <row r="6" spans="1:27" ht="7.5" customHeight="1">
      <c r="A6" s="329"/>
      <c r="B6" s="582"/>
      <c r="C6" s="576"/>
      <c r="D6" s="576"/>
      <c r="E6" s="576"/>
      <c r="F6" s="576"/>
      <c r="G6" s="576"/>
      <c r="H6" s="576"/>
      <c r="I6" s="576"/>
      <c r="J6" s="576"/>
      <c r="K6" s="576"/>
      <c r="L6" s="576"/>
      <c r="M6" s="576"/>
      <c r="N6" s="576"/>
      <c r="O6" s="576"/>
      <c r="P6" s="576"/>
      <c r="Q6" s="576"/>
      <c r="R6" s="576"/>
      <c r="S6" s="576"/>
      <c r="T6" s="576"/>
      <c r="U6" s="576"/>
      <c r="V6" s="576"/>
      <c r="W6" s="576"/>
      <c r="X6" s="576"/>
      <c r="Y6" s="577"/>
      <c r="Z6" s="577"/>
      <c r="AA6" s="577"/>
    </row>
    <row r="7" spans="1:27" ht="4.5" customHeight="1">
      <c r="A7" s="329"/>
      <c r="B7" s="332"/>
      <c r="C7" s="584" t="s">
        <v>874</v>
      </c>
      <c r="D7" s="585"/>
      <c r="E7" s="585"/>
      <c r="F7" s="585"/>
      <c r="G7" s="585"/>
      <c r="H7" s="585"/>
      <c r="I7" s="585"/>
      <c r="J7" s="585"/>
      <c r="K7" s="585"/>
      <c r="L7" s="585"/>
      <c r="M7" s="585"/>
      <c r="N7" s="585"/>
      <c r="O7" s="585"/>
      <c r="P7" s="585"/>
      <c r="Q7" s="585"/>
      <c r="R7" s="585"/>
      <c r="S7" s="585"/>
      <c r="T7" s="585"/>
      <c r="U7" s="585"/>
      <c r="V7" s="585"/>
      <c r="W7" s="585"/>
      <c r="X7" s="585"/>
      <c r="Y7" s="585"/>
      <c r="Z7" s="585"/>
      <c r="AA7" s="586"/>
    </row>
    <row r="8" spans="1:27" ht="15" customHeight="1">
      <c r="A8" s="329"/>
      <c r="B8" s="604" t="s">
        <v>336</v>
      </c>
      <c r="C8" s="590"/>
      <c r="D8" s="591"/>
      <c r="E8" s="591"/>
      <c r="F8" s="591"/>
      <c r="G8" s="591"/>
      <c r="H8" s="591"/>
      <c r="I8" s="591"/>
      <c r="J8" s="591"/>
      <c r="K8" s="591"/>
      <c r="L8" s="591"/>
      <c r="M8" s="591"/>
      <c r="N8" s="591"/>
      <c r="O8" s="591"/>
      <c r="P8" s="591"/>
      <c r="Q8" s="591"/>
      <c r="R8" s="591"/>
      <c r="S8" s="591"/>
      <c r="T8" s="591"/>
      <c r="U8" s="591"/>
      <c r="V8" s="591"/>
      <c r="W8" s="591"/>
      <c r="X8" s="591"/>
      <c r="Y8" s="591"/>
      <c r="Z8" s="591"/>
      <c r="AA8" s="592"/>
    </row>
    <row r="9" spans="1:27" ht="23.25" customHeight="1">
      <c r="A9" s="329"/>
      <c r="B9" s="605"/>
      <c r="C9" s="576" t="s">
        <v>873</v>
      </c>
      <c r="D9" s="576"/>
      <c r="E9" s="576"/>
      <c r="F9" s="576"/>
      <c r="G9" s="576"/>
      <c r="H9" s="576"/>
      <c r="I9" s="576"/>
      <c r="J9" s="576"/>
      <c r="K9" s="576"/>
      <c r="L9" s="576"/>
      <c r="M9" s="576"/>
      <c r="N9" s="576"/>
      <c r="O9" s="576"/>
      <c r="P9" s="576"/>
      <c r="Q9" s="576"/>
      <c r="R9" s="576"/>
      <c r="S9" s="576"/>
      <c r="T9" s="576"/>
      <c r="U9" s="576"/>
      <c r="V9" s="576"/>
      <c r="W9" s="576"/>
      <c r="X9" s="576"/>
      <c r="Y9" s="577"/>
      <c r="Z9" s="577"/>
      <c r="AA9" s="577"/>
    </row>
    <row r="10" spans="1:27" ht="23.25" customHeight="1">
      <c r="A10" s="329"/>
      <c r="B10" s="605"/>
      <c r="C10" s="575" t="s">
        <v>872</v>
      </c>
      <c r="D10" s="575"/>
      <c r="E10" s="575"/>
      <c r="F10" s="575"/>
      <c r="G10" s="575"/>
      <c r="H10" s="575"/>
      <c r="I10" s="575"/>
      <c r="J10" s="575"/>
      <c r="K10" s="575"/>
      <c r="L10" s="575"/>
      <c r="M10" s="575"/>
      <c r="N10" s="575"/>
      <c r="O10" s="575"/>
      <c r="P10" s="575"/>
      <c r="Q10" s="575"/>
      <c r="R10" s="575"/>
      <c r="S10" s="575"/>
      <c r="T10" s="575"/>
      <c r="U10" s="575"/>
      <c r="V10" s="575"/>
      <c r="W10" s="575"/>
      <c r="X10" s="575"/>
      <c r="Y10" s="593"/>
      <c r="Z10" s="594"/>
      <c r="AA10" s="595"/>
    </row>
    <row r="11" spans="1:27" ht="11.25" customHeight="1">
      <c r="A11" s="329"/>
      <c r="B11" s="605"/>
      <c r="C11" s="608" t="s">
        <v>871</v>
      </c>
      <c r="D11" s="609"/>
      <c r="E11" s="609"/>
      <c r="F11" s="609"/>
      <c r="G11" s="609"/>
      <c r="H11" s="609"/>
      <c r="I11" s="609"/>
      <c r="J11" s="609"/>
      <c r="K11" s="609"/>
      <c r="L11" s="609"/>
      <c r="M11" s="609"/>
      <c r="N11" s="609"/>
      <c r="O11" s="609"/>
      <c r="P11" s="609"/>
      <c r="Q11" s="609"/>
      <c r="R11" s="609"/>
      <c r="S11" s="609"/>
      <c r="T11" s="609"/>
      <c r="U11" s="609"/>
      <c r="V11" s="333"/>
      <c r="W11" s="334"/>
      <c r="X11" s="334"/>
      <c r="Y11" s="599"/>
      <c r="Z11" s="600"/>
      <c r="AA11" s="601"/>
    </row>
    <row r="12" spans="1:27" ht="22.5" customHeight="1">
      <c r="A12" s="329"/>
      <c r="B12" s="605"/>
      <c r="C12" s="576" t="s">
        <v>870</v>
      </c>
      <c r="D12" s="576"/>
      <c r="E12" s="576"/>
      <c r="F12" s="576"/>
      <c r="G12" s="576"/>
      <c r="H12" s="576"/>
      <c r="I12" s="576"/>
      <c r="J12" s="576"/>
      <c r="K12" s="576"/>
      <c r="L12" s="576"/>
      <c r="M12" s="576"/>
      <c r="N12" s="576"/>
      <c r="O12" s="576"/>
      <c r="P12" s="576"/>
      <c r="Q12" s="576"/>
      <c r="R12" s="576"/>
      <c r="S12" s="576"/>
      <c r="T12" s="576"/>
      <c r="U12" s="576"/>
      <c r="V12" s="576"/>
      <c r="W12" s="576"/>
      <c r="X12" s="576"/>
      <c r="Y12" s="577"/>
      <c r="Z12" s="577"/>
      <c r="AA12" s="577"/>
    </row>
    <row r="13" spans="1:27" ht="23.25" customHeight="1">
      <c r="A13" s="329"/>
      <c r="B13" s="605"/>
      <c r="C13" s="575" t="s">
        <v>869</v>
      </c>
      <c r="D13" s="575"/>
      <c r="E13" s="575"/>
      <c r="F13" s="575"/>
      <c r="G13" s="575"/>
      <c r="H13" s="575"/>
      <c r="I13" s="575"/>
      <c r="J13" s="575"/>
      <c r="K13" s="575"/>
      <c r="L13" s="575"/>
      <c r="M13" s="575"/>
      <c r="N13" s="575"/>
      <c r="O13" s="575"/>
      <c r="P13" s="575"/>
      <c r="Q13" s="575"/>
      <c r="R13" s="575"/>
      <c r="S13" s="575"/>
      <c r="T13" s="575"/>
      <c r="U13" s="575"/>
      <c r="V13" s="575"/>
      <c r="W13" s="576"/>
      <c r="X13" s="576"/>
      <c r="Y13" s="577"/>
      <c r="Z13" s="577"/>
      <c r="AA13" s="577"/>
    </row>
    <row r="14" spans="1:27" ht="26.25" customHeight="1">
      <c r="A14" s="329"/>
      <c r="B14" s="605"/>
      <c r="C14" s="606" t="s">
        <v>868</v>
      </c>
      <c r="D14" s="606"/>
      <c r="E14" s="606"/>
      <c r="F14" s="606"/>
      <c r="G14" s="606"/>
      <c r="H14" s="606"/>
      <c r="I14" s="606"/>
      <c r="J14" s="606"/>
      <c r="K14" s="606"/>
      <c r="L14" s="606"/>
      <c r="M14" s="606"/>
      <c r="N14" s="606"/>
      <c r="O14" s="606"/>
      <c r="P14" s="606"/>
      <c r="Q14" s="606"/>
      <c r="R14" s="606"/>
      <c r="S14" s="606"/>
      <c r="T14" s="606"/>
      <c r="U14" s="606"/>
      <c r="V14" s="606"/>
      <c r="W14" s="335"/>
      <c r="X14" s="335"/>
      <c r="Y14" s="607" t="s">
        <v>867</v>
      </c>
      <c r="Z14" s="607"/>
      <c r="AA14" s="607"/>
    </row>
    <row r="15" spans="1:27" ht="18" customHeight="1">
      <c r="A15" s="329"/>
      <c r="B15" s="602" t="s">
        <v>866</v>
      </c>
      <c r="C15" s="584" t="s">
        <v>865</v>
      </c>
      <c r="D15" s="585"/>
      <c r="E15" s="585"/>
      <c r="F15" s="585"/>
      <c r="G15" s="585"/>
      <c r="H15" s="585"/>
      <c r="I15" s="585"/>
      <c r="J15" s="585"/>
      <c r="K15" s="585"/>
      <c r="L15" s="585"/>
      <c r="M15" s="585"/>
      <c r="N15" s="585"/>
      <c r="O15" s="585"/>
      <c r="P15" s="585"/>
      <c r="Q15" s="585"/>
      <c r="R15" s="585"/>
      <c r="S15" s="585"/>
      <c r="T15" s="585"/>
      <c r="U15" s="585"/>
      <c r="V15" s="586"/>
      <c r="W15" s="335"/>
      <c r="X15" s="335"/>
      <c r="Y15" s="593"/>
      <c r="Z15" s="594"/>
      <c r="AA15" s="595"/>
    </row>
    <row r="16" spans="1:27" ht="18" customHeight="1">
      <c r="A16" s="329"/>
      <c r="B16" s="603"/>
      <c r="C16" s="590"/>
      <c r="D16" s="591"/>
      <c r="E16" s="591"/>
      <c r="F16" s="591"/>
      <c r="G16" s="591"/>
      <c r="H16" s="591"/>
      <c r="I16" s="591"/>
      <c r="J16" s="591"/>
      <c r="K16" s="591"/>
      <c r="L16" s="591"/>
      <c r="M16" s="591"/>
      <c r="N16" s="591"/>
      <c r="O16" s="591"/>
      <c r="P16" s="591"/>
      <c r="Q16" s="591"/>
      <c r="R16" s="591"/>
      <c r="S16" s="591"/>
      <c r="T16" s="591"/>
      <c r="U16" s="591"/>
      <c r="V16" s="592"/>
      <c r="W16" s="318"/>
      <c r="X16" s="318"/>
      <c r="Y16" s="599"/>
      <c r="Z16" s="600"/>
      <c r="AA16" s="601"/>
    </row>
    <row r="17" spans="1:27" ht="28.5" customHeight="1">
      <c r="A17" s="328" t="s">
        <v>864</v>
      </c>
      <c r="B17" s="224"/>
      <c r="C17" s="329"/>
      <c r="D17" s="329"/>
      <c r="E17" s="329"/>
      <c r="F17" s="329"/>
      <c r="G17" s="329"/>
      <c r="H17" s="329"/>
      <c r="I17" s="329"/>
      <c r="U17" s="331"/>
      <c r="V17" s="331"/>
      <c r="W17" s="331"/>
      <c r="X17" s="331"/>
      <c r="Y17" s="319"/>
      <c r="Z17" s="319"/>
      <c r="AA17" s="319"/>
    </row>
    <row r="18" spans="1:27" ht="7.5" customHeight="1">
      <c r="A18" s="329"/>
      <c r="B18" s="332"/>
      <c r="C18" s="613" t="s">
        <v>863</v>
      </c>
      <c r="D18" s="585"/>
      <c r="E18" s="585"/>
      <c r="F18" s="585"/>
      <c r="G18" s="585"/>
      <c r="H18" s="585"/>
      <c r="I18" s="585"/>
      <c r="J18" s="585"/>
      <c r="K18" s="585"/>
      <c r="L18" s="585"/>
      <c r="M18" s="585"/>
      <c r="N18" s="585"/>
      <c r="O18" s="585"/>
      <c r="P18" s="585"/>
      <c r="Q18" s="585"/>
      <c r="R18" s="585"/>
      <c r="S18" s="585"/>
      <c r="T18" s="585"/>
      <c r="U18" s="585"/>
      <c r="V18" s="585"/>
      <c r="W18" s="585"/>
      <c r="X18" s="586"/>
      <c r="Y18" s="593"/>
      <c r="Z18" s="594"/>
      <c r="AA18" s="595"/>
    </row>
    <row r="19" spans="1:27" ht="14.25">
      <c r="A19" s="329"/>
      <c r="B19" s="336" t="s">
        <v>850</v>
      </c>
      <c r="C19" s="587"/>
      <c r="D19" s="588"/>
      <c r="E19" s="588"/>
      <c r="F19" s="588"/>
      <c r="G19" s="588"/>
      <c r="H19" s="588"/>
      <c r="I19" s="588"/>
      <c r="J19" s="588"/>
      <c r="K19" s="588"/>
      <c r="L19" s="588"/>
      <c r="M19" s="588"/>
      <c r="N19" s="588"/>
      <c r="O19" s="588"/>
      <c r="P19" s="588"/>
      <c r="Q19" s="588"/>
      <c r="R19" s="588"/>
      <c r="S19" s="588"/>
      <c r="T19" s="588"/>
      <c r="U19" s="588"/>
      <c r="V19" s="588"/>
      <c r="W19" s="588"/>
      <c r="X19" s="589"/>
      <c r="Y19" s="596"/>
      <c r="Z19" s="597"/>
      <c r="AA19" s="598"/>
    </row>
    <row r="20" spans="1:27" ht="7.5" customHeight="1">
      <c r="A20" s="329"/>
      <c r="B20" s="337"/>
      <c r="C20" s="590"/>
      <c r="D20" s="591"/>
      <c r="E20" s="591"/>
      <c r="F20" s="591"/>
      <c r="G20" s="591"/>
      <c r="H20" s="591"/>
      <c r="I20" s="591"/>
      <c r="J20" s="591"/>
      <c r="K20" s="591"/>
      <c r="L20" s="591"/>
      <c r="M20" s="591"/>
      <c r="N20" s="591"/>
      <c r="O20" s="591"/>
      <c r="P20" s="591"/>
      <c r="Q20" s="591"/>
      <c r="R20" s="591"/>
      <c r="S20" s="591"/>
      <c r="T20" s="591"/>
      <c r="U20" s="591"/>
      <c r="V20" s="591"/>
      <c r="W20" s="591"/>
      <c r="X20" s="592"/>
      <c r="Y20" s="599"/>
      <c r="Z20" s="600"/>
      <c r="AA20" s="601"/>
    </row>
    <row r="21" spans="1:27" ht="7.5" customHeight="1">
      <c r="A21" s="329"/>
      <c r="B21" s="332"/>
      <c r="C21" s="614" t="s">
        <v>862</v>
      </c>
      <c r="D21" s="615"/>
      <c r="E21" s="615"/>
      <c r="F21" s="615"/>
      <c r="G21" s="615"/>
      <c r="H21" s="615"/>
      <c r="I21" s="615"/>
      <c r="J21" s="615"/>
      <c r="K21" s="615"/>
      <c r="L21" s="615"/>
      <c r="M21" s="615"/>
      <c r="N21" s="615"/>
      <c r="O21" s="615"/>
      <c r="P21" s="615"/>
      <c r="Q21" s="615"/>
      <c r="R21" s="615"/>
      <c r="S21" s="615"/>
      <c r="T21" s="615"/>
      <c r="U21" s="615"/>
      <c r="V21" s="615"/>
      <c r="W21" s="615"/>
      <c r="X21" s="616"/>
      <c r="Y21" s="623"/>
      <c r="Z21" s="624"/>
      <c r="AA21" s="625"/>
    </row>
    <row r="22" spans="1:27" ht="13.5" customHeight="1">
      <c r="A22" s="329"/>
      <c r="B22" s="336" t="s">
        <v>336</v>
      </c>
      <c r="C22" s="617"/>
      <c r="D22" s="618"/>
      <c r="E22" s="618"/>
      <c r="F22" s="618"/>
      <c r="G22" s="618"/>
      <c r="H22" s="618"/>
      <c r="I22" s="618"/>
      <c r="J22" s="618"/>
      <c r="K22" s="618"/>
      <c r="L22" s="618"/>
      <c r="M22" s="618"/>
      <c r="N22" s="618"/>
      <c r="O22" s="618"/>
      <c r="P22" s="618"/>
      <c r="Q22" s="618"/>
      <c r="R22" s="618"/>
      <c r="S22" s="618"/>
      <c r="T22" s="618"/>
      <c r="U22" s="618"/>
      <c r="V22" s="618"/>
      <c r="W22" s="618"/>
      <c r="X22" s="619"/>
      <c r="Y22" s="626"/>
      <c r="Z22" s="627"/>
      <c r="AA22" s="628"/>
    </row>
    <row r="23" spans="1:27" ht="7.5" customHeight="1">
      <c r="A23" s="329"/>
      <c r="B23" s="337"/>
      <c r="C23" s="620"/>
      <c r="D23" s="621"/>
      <c r="E23" s="621"/>
      <c r="F23" s="621"/>
      <c r="G23" s="621"/>
      <c r="H23" s="621"/>
      <c r="I23" s="621"/>
      <c r="J23" s="621"/>
      <c r="K23" s="621"/>
      <c r="L23" s="621"/>
      <c r="M23" s="621"/>
      <c r="N23" s="621"/>
      <c r="O23" s="621"/>
      <c r="P23" s="621"/>
      <c r="Q23" s="621"/>
      <c r="R23" s="621"/>
      <c r="S23" s="621"/>
      <c r="T23" s="621"/>
      <c r="U23" s="621"/>
      <c r="V23" s="621"/>
      <c r="W23" s="621"/>
      <c r="X23" s="622"/>
      <c r="Y23" s="629"/>
      <c r="Z23" s="630"/>
      <c r="AA23" s="631"/>
    </row>
    <row r="24" spans="1:27" ht="7.5" customHeight="1">
      <c r="A24" s="329"/>
      <c r="B24" s="332"/>
      <c r="C24" s="584" t="s">
        <v>861</v>
      </c>
      <c r="D24" s="585"/>
      <c r="E24" s="585"/>
      <c r="F24" s="585"/>
      <c r="G24" s="585"/>
      <c r="H24" s="585"/>
      <c r="I24" s="585"/>
      <c r="J24" s="585"/>
      <c r="K24" s="585"/>
      <c r="L24" s="585"/>
      <c r="M24" s="585"/>
      <c r="N24" s="585"/>
      <c r="O24" s="585"/>
      <c r="P24" s="585"/>
      <c r="Q24" s="585"/>
      <c r="R24" s="585"/>
      <c r="S24" s="585"/>
      <c r="T24" s="585"/>
      <c r="U24" s="585"/>
      <c r="V24" s="585"/>
      <c r="W24" s="585"/>
      <c r="X24" s="586"/>
      <c r="Y24" s="593"/>
      <c r="Z24" s="594"/>
      <c r="AA24" s="595"/>
    </row>
    <row r="25" spans="1:27" ht="14.25">
      <c r="A25" s="329"/>
      <c r="B25" s="338" t="s">
        <v>422</v>
      </c>
      <c r="C25" s="587"/>
      <c r="D25" s="632"/>
      <c r="E25" s="632"/>
      <c r="F25" s="632"/>
      <c r="G25" s="632"/>
      <c r="H25" s="632"/>
      <c r="I25" s="632"/>
      <c r="J25" s="632"/>
      <c r="K25" s="632"/>
      <c r="L25" s="632"/>
      <c r="M25" s="632"/>
      <c r="N25" s="632"/>
      <c r="O25" s="632"/>
      <c r="P25" s="632"/>
      <c r="Q25" s="632"/>
      <c r="R25" s="632"/>
      <c r="S25" s="632"/>
      <c r="T25" s="632"/>
      <c r="U25" s="632"/>
      <c r="V25" s="632"/>
      <c r="W25" s="632"/>
      <c r="X25" s="589"/>
      <c r="Y25" s="596"/>
      <c r="Z25" s="597"/>
      <c r="AA25" s="598"/>
    </row>
    <row r="26" spans="1:27" ht="7.5" customHeight="1">
      <c r="A26" s="329"/>
      <c r="B26" s="336"/>
      <c r="C26" s="633"/>
      <c r="D26" s="634"/>
      <c r="E26" s="634"/>
      <c r="F26" s="634"/>
      <c r="G26" s="634"/>
      <c r="H26" s="634"/>
      <c r="I26" s="634"/>
      <c r="J26" s="634"/>
      <c r="K26" s="634"/>
      <c r="L26" s="634"/>
      <c r="M26" s="634"/>
      <c r="N26" s="634"/>
      <c r="O26" s="634"/>
      <c r="P26" s="634"/>
      <c r="Q26" s="634"/>
      <c r="R26" s="634"/>
      <c r="S26" s="634"/>
      <c r="T26" s="634"/>
      <c r="U26" s="634"/>
      <c r="V26" s="634"/>
      <c r="W26" s="634"/>
      <c r="X26" s="635"/>
      <c r="Y26" s="610"/>
      <c r="Z26" s="611"/>
      <c r="AA26" s="612"/>
    </row>
    <row r="27" spans="1:27" ht="7.5" customHeight="1">
      <c r="A27" s="329"/>
      <c r="B27" s="332"/>
      <c r="C27" s="584" t="s">
        <v>860</v>
      </c>
      <c r="D27" s="585"/>
      <c r="E27" s="585"/>
      <c r="F27" s="585"/>
      <c r="G27" s="585"/>
      <c r="H27" s="585"/>
      <c r="I27" s="585"/>
      <c r="J27" s="585"/>
      <c r="K27" s="585"/>
      <c r="L27" s="585"/>
      <c r="M27" s="585"/>
      <c r="N27" s="585"/>
      <c r="O27" s="585"/>
      <c r="P27" s="585"/>
      <c r="Q27" s="585"/>
      <c r="R27" s="585"/>
      <c r="S27" s="585"/>
      <c r="T27" s="585"/>
      <c r="U27" s="585"/>
      <c r="V27" s="585"/>
      <c r="W27" s="585"/>
      <c r="X27" s="586"/>
      <c r="Y27" s="593"/>
      <c r="Z27" s="594"/>
      <c r="AA27" s="595"/>
    </row>
    <row r="28" spans="1:27" ht="13.5" customHeight="1">
      <c r="A28" s="329"/>
      <c r="B28" s="336" t="s">
        <v>859</v>
      </c>
      <c r="C28" s="587"/>
      <c r="D28" s="588"/>
      <c r="E28" s="588"/>
      <c r="F28" s="588"/>
      <c r="G28" s="588"/>
      <c r="H28" s="588"/>
      <c r="I28" s="588"/>
      <c r="J28" s="588"/>
      <c r="K28" s="588"/>
      <c r="L28" s="588"/>
      <c r="M28" s="588"/>
      <c r="N28" s="588"/>
      <c r="O28" s="588"/>
      <c r="P28" s="588"/>
      <c r="Q28" s="588"/>
      <c r="R28" s="588"/>
      <c r="S28" s="588"/>
      <c r="T28" s="588"/>
      <c r="U28" s="588"/>
      <c r="V28" s="588"/>
      <c r="W28" s="588"/>
      <c r="X28" s="589"/>
      <c r="Y28" s="596"/>
      <c r="Z28" s="597"/>
      <c r="AA28" s="598"/>
    </row>
    <row r="29" spans="1:27" ht="7.5" customHeight="1">
      <c r="A29" s="329"/>
      <c r="B29" s="337"/>
      <c r="C29" s="590"/>
      <c r="D29" s="591"/>
      <c r="E29" s="591"/>
      <c r="F29" s="591"/>
      <c r="G29" s="591"/>
      <c r="H29" s="591"/>
      <c r="I29" s="591"/>
      <c r="J29" s="591"/>
      <c r="K29" s="591"/>
      <c r="L29" s="591"/>
      <c r="M29" s="591"/>
      <c r="N29" s="591"/>
      <c r="O29" s="591"/>
      <c r="P29" s="591"/>
      <c r="Q29" s="591"/>
      <c r="R29" s="591"/>
      <c r="S29" s="591"/>
      <c r="T29" s="591"/>
      <c r="U29" s="591"/>
      <c r="V29" s="591"/>
      <c r="W29" s="591"/>
      <c r="X29" s="592"/>
      <c r="Y29" s="599"/>
      <c r="Z29" s="600"/>
      <c r="AA29" s="601"/>
    </row>
    <row r="30" spans="1:27" ht="7.5" customHeight="1">
      <c r="A30" s="329"/>
      <c r="B30" s="332"/>
      <c r="C30" s="584" t="s">
        <v>858</v>
      </c>
      <c r="D30" s="585"/>
      <c r="E30" s="585"/>
      <c r="F30" s="585"/>
      <c r="G30" s="585"/>
      <c r="H30" s="585"/>
      <c r="I30" s="585"/>
      <c r="J30" s="585"/>
      <c r="K30" s="585"/>
      <c r="L30" s="585"/>
      <c r="M30" s="585"/>
      <c r="N30" s="585"/>
      <c r="O30" s="585"/>
      <c r="P30" s="585"/>
      <c r="Q30" s="585"/>
      <c r="R30" s="585"/>
      <c r="S30" s="585"/>
      <c r="T30" s="585"/>
      <c r="U30" s="585"/>
      <c r="V30" s="585"/>
      <c r="W30" s="585"/>
      <c r="X30" s="586"/>
      <c r="Y30" s="593"/>
      <c r="Z30" s="594"/>
      <c r="AA30" s="595"/>
    </row>
    <row r="31" spans="1:27" ht="13.5" customHeight="1">
      <c r="A31" s="329"/>
      <c r="B31" s="336" t="s">
        <v>857</v>
      </c>
      <c r="C31" s="587"/>
      <c r="D31" s="632"/>
      <c r="E31" s="632"/>
      <c r="F31" s="632"/>
      <c r="G31" s="632"/>
      <c r="H31" s="632"/>
      <c r="I31" s="632"/>
      <c r="J31" s="632"/>
      <c r="K31" s="632"/>
      <c r="L31" s="632"/>
      <c r="M31" s="632"/>
      <c r="N31" s="632"/>
      <c r="O31" s="632"/>
      <c r="P31" s="632"/>
      <c r="Q31" s="632"/>
      <c r="R31" s="632"/>
      <c r="S31" s="632"/>
      <c r="T31" s="632"/>
      <c r="U31" s="632"/>
      <c r="V31" s="632"/>
      <c r="W31" s="632"/>
      <c r="X31" s="589"/>
      <c r="Y31" s="596"/>
      <c r="Z31" s="597"/>
      <c r="AA31" s="598"/>
    </row>
    <row r="32" spans="1:27" ht="7.5" customHeight="1">
      <c r="A32" s="329"/>
      <c r="B32" s="337"/>
      <c r="C32" s="590"/>
      <c r="D32" s="591"/>
      <c r="E32" s="591"/>
      <c r="F32" s="591"/>
      <c r="G32" s="591"/>
      <c r="H32" s="591"/>
      <c r="I32" s="591"/>
      <c r="J32" s="591"/>
      <c r="K32" s="591"/>
      <c r="L32" s="591"/>
      <c r="M32" s="591"/>
      <c r="N32" s="591"/>
      <c r="O32" s="591"/>
      <c r="P32" s="591"/>
      <c r="Q32" s="591"/>
      <c r="R32" s="591"/>
      <c r="S32" s="591"/>
      <c r="T32" s="591"/>
      <c r="U32" s="591"/>
      <c r="V32" s="591"/>
      <c r="W32" s="591"/>
      <c r="X32" s="592"/>
      <c r="Y32" s="599"/>
      <c r="Z32" s="600"/>
      <c r="AA32" s="601"/>
    </row>
    <row r="33" spans="1:27" ht="7.5" customHeight="1">
      <c r="A33" s="329"/>
      <c r="B33" s="332"/>
      <c r="C33" s="584" t="s">
        <v>856</v>
      </c>
      <c r="D33" s="585"/>
      <c r="E33" s="585"/>
      <c r="F33" s="585"/>
      <c r="G33" s="585"/>
      <c r="H33" s="585"/>
      <c r="I33" s="585"/>
      <c r="J33" s="585"/>
      <c r="K33" s="585"/>
      <c r="L33" s="585"/>
      <c r="M33" s="585"/>
      <c r="N33" s="585"/>
      <c r="O33" s="585"/>
      <c r="P33" s="585"/>
      <c r="Q33" s="585"/>
      <c r="R33" s="585"/>
      <c r="S33" s="585"/>
      <c r="T33" s="585"/>
      <c r="U33" s="585"/>
      <c r="V33" s="585"/>
      <c r="W33" s="585"/>
      <c r="X33" s="586"/>
      <c r="Y33" s="593"/>
      <c r="Z33" s="594"/>
      <c r="AA33" s="595"/>
    </row>
    <row r="34" spans="1:27" ht="13.5" customHeight="1">
      <c r="A34" s="329"/>
      <c r="B34" s="336" t="s">
        <v>428</v>
      </c>
      <c r="C34" s="587"/>
      <c r="D34" s="632"/>
      <c r="E34" s="632"/>
      <c r="F34" s="632"/>
      <c r="G34" s="632"/>
      <c r="H34" s="632"/>
      <c r="I34" s="632"/>
      <c r="J34" s="632"/>
      <c r="K34" s="632"/>
      <c r="L34" s="632"/>
      <c r="M34" s="632"/>
      <c r="N34" s="632"/>
      <c r="O34" s="632"/>
      <c r="P34" s="632"/>
      <c r="Q34" s="632"/>
      <c r="R34" s="632"/>
      <c r="S34" s="632"/>
      <c r="T34" s="632"/>
      <c r="U34" s="632"/>
      <c r="V34" s="632"/>
      <c r="W34" s="632"/>
      <c r="X34" s="589"/>
      <c r="Y34" s="596"/>
      <c r="Z34" s="597"/>
      <c r="AA34" s="598"/>
    </row>
    <row r="35" spans="1:27" ht="7.5" customHeight="1">
      <c r="A35" s="329"/>
      <c r="B35" s="337"/>
      <c r="C35" s="590"/>
      <c r="D35" s="591"/>
      <c r="E35" s="591"/>
      <c r="F35" s="591"/>
      <c r="G35" s="591"/>
      <c r="H35" s="591"/>
      <c r="I35" s="591"/>
      <c r="J35" s="591"/>
      <c r="K35" s="591"/>
      <c r="L35" s="591"/>
      <c r="M35" s="591"/>
      <c r="N35" s="591"/>
      <c r="O35" s="591"/>
      <c r="P35" s="591"/>
      <c r="Q35" s="591"/>
      <c r="R35" s="591"/>
      <c r="S35" s="591"/>
      <c r="T35" s="591"/>
      <c r="U35" s="591"/>
      <c r="V35" s="591"/>
      <c r="W35" s="591"/>
      <c r="X35" s="592"/>
      <c r="Y35" s="599"/>
      <c r="Z35" s="600"/>
      <c r="AA35" s="601"/>
    </row>
    <row r="36" spans="1:27" ht="7.5" customHeight="1">
      <c r="A36" s="329"/>
      <c r="B36" s="332"/>
      <c r="C36" s="613" t="s">
        <v>855</v>
      </c>
      <c r="D36" s="585"/>
      <c r="E36" s="585"/>
      <c r="F36" s="585"/>
      <c r="G36" s="585"/>
      <c r="H36" s="585"/>
      <c r="I36" s="585"/>
      <c r="J36" s="585"/>
      <c r="K36" s="585"/>
      <c r="L36" s="585"/>
      <c r="M36" s="585"/>
      <c r="N36" s="585"/>
      <c r="O36" s="585"/>
      <c r="P36" s="585"/>
      <c r="Q36" s="585"/>
      <c r="R36" s="585"/>
      <c r="S36" s="585"/>
      <c r="T36" s="585"/>
      <c r="U36" s="585"/>
      <c r="V36" s="585"/>
      <c r="W36" s="585"/>
      <c r="X36" s="586"/>
      <c r="Y36" s="593"/>
      <c r="Z36" s="594"/>
      <c r="AA36" s="595"/>
    </row>
    <row r="37" spans="1:27" ht="14.25">
      <c r="A37" s="329"/>
      <c r="B37" s="336" t="s">
        <v>354</v>
      </c>
      <c r="C37" s="587"/>
      <c r="D37" s="588"/>
      <c r="E37" s="588"/>
      <c r="F37" s="588"/>
      <c r="G37" s="588"/>
      <c r="H37" s="588"/>
      <c r="I37" s="588"/>
      <c r="J37" s="588"/>
      <c r="K37" s="588"/>
      <c r="L37" s="588"/>
      <c r="M37" s="588"/>
      <c r="N37" s="588"/>
      <c r="O37" s="588"/>
      <c r="P37" s="588"/>
      <c r="Q37" s="588"/>
      <c r="R37" s="588"/>
      <c r="S37" s="588"/>
      <c r="T37" s="588"/>
      <c r="U37" s="588"/>
      <c r="V37" s="588"/>
      <c r="W37" s="588"/>
      <c r="X37" s="589"/>
      <c r="Y37" s="596"/>
      <c r="Z37" s="597"/>
      <c r="AA37" s="598"/>
    </row>
    <row r="38" spans="1:27" ht="7.5" customHeight="1">
      <c r="A38" s="329"/>
      <c r="B38" s="337"/>
      <c r="C38" s="590"/>
      <c r="D38" s="591"/>
      <c r="E38" s="591"/>
      <c r="F38" s="591"/>
      <c r="G38" s="591"/>
      <c r="H38" s="591"/>
      <c r="I38" s="591"/>
      <c r="J38" s="591"/>
      <c r="K38" s="591"/>
      <c r="L38" s="591"/>
      <c r="M38" s="591"/>
      <c r="N38" s="591"/>
      <c r="O38" s="591"/>
      <c r="P38" s="591"/>
      <c r="Q38" s="591"/>
      <c r="R38" s="591"/>
      <c r="S38" s="591"/>
      <c r="T38" s="591"/>
      <c r="U38" s="591"/>
      <c r="V38" s="591"/>
      <c r="W38" s="591"/>
      <c r="X38" s="592"/>
      <c r="Y38" s="599"/>
      <c r="Z38" s="600"/>
      <c r="AA38" s="601"/>
    </row>
    <row r="39" spans="1:27" ht="7.5" customHeight="1">
      <c r="A39" s="329"/>
      <c r="B39" s="332"/>
      <c r="C39" s="613" t="s">
        <v>854</v>
      </c>
      <c r="D39" s="585"/>
      <c r="E39" s="585"/>
      <c r="F39" s="585"/>
      <c r="G39" s="585"/>
      <c r="H39" s="585"/>
      <c r="I39" s="585"/>
      <c r="J39" s="585"/>
      <c r="K39" s="585"/>
      <c r="L39" s="585"/>
      <c r="M39" s="585"/>
      <c r="N39" s="585"/>
      <c r="O39" s="585"/>
      <c r="P39" s="585"/>
      <c r="Q39" s="585"/>
      <c r="R39" s="585"/>
      <c r="S39" s="585"/>
      <c r="T39" s="585"/>
      <c r="U39" s="585"/>
      <c r="V39" s="585"/>
      <c r="W39" s="585"/>
      <c r="X39" s="586"/>
      <c r="Y39" s="593"/>
      <c r="Z39" s="594"/>
      <c r="AA39" s="595"/>
    </row>
    <row r="40" spans="1:27" ht="14.25">
      <c r="A40" s="329"/>
      <c r="B40" s="336" t="s">
        <v>352</v>
      </c>
      <c r="C40" s="639"/>
      <c r="D40" s="632"/>
      <c r="E40" s="632"/>
      <c r="F40" s="632"/>
      <c r="G40" s="632"/>
      <c r="H40" s="632"/>
      <c r="I40" s="632"/>
      <c r="J40" s="632"/>
      <c r="K40" s="632"/>
      <c r="L40" s="632"/>
      <c r="M40" s="632"/>
      <c r="N40" s="632"/>
      <c r="O40" s="632"/>
      <c r="P40" s="632"/>
      <c r="Q40" s="632"/>
      <c r="R40" s="632"/>
      <c r="S40" s="632"/>
      <c r="T40" s="632"/>
      <c r="U40" s="632"/>
      <c r="V40" s="632"/>
      <c r="W40" s="632"/>
      <c r="X40" s="589"/>
      <c r="Y40" s="596"/>
      <c r="Z40" s="597"/>
      <c r="AA40" s="598"/>
    </row>
    <row r="41" spans="1:27" ht="7.5" customHeight="1">
      <c r="A41" s="329"/>
      <c r="B41" s="337"/>
      <c r="C41" s="590"/>
      <c r="D41" s="591"/>
      <c r="E41" s="591"/>
      <c r="F41" s="591"/>
      <c r="G41" s="591"/>
      <c r="H41" s="591"/>
      <c r="I41" s="591"/>
      <c r="J41" s="591"/>
      <c r="K41" s="591"/>
      <c r="L41" s="591"/>
      <c r="M41" s="591"/>
      <c r="N41" s="591"/>
      <c r="O41" s="591"/>
      <c r="P41" s="591"/>
      <c r="Q41" s="591"/>
      <c r="R41" s="591"/>
      <c r="S41" s="591"/>
      <c r="T41" s="591"/>
      <c r="U41" s="591"/>
      <c r="V41" s="591"/>
      <c r="W41" s="591"/>
      <c r="X41" s="592"/>
      <c r="Y41" s="599"/>
      <c r="Z41" s="600"/>
      <c r="AA41" s="601"/>
    </row>
    <row r="42" spans="1:27" ht="7.5" customHeight="1">
      <c r="A42" s="329"/>
      <c r="B42" s="332"/>
      <c r="C42" s="613" t="s">
        <v>853</v>
      </c>
      <c r="D42" s="585"/>
      <c r="E42" s="585"/>
      <c r="F42" s="585"/>
      <c r="G42" s="585"/>
      <c r="H42" s="585"/>
      <c r="I42" s="585"/>
      <c r="J42" s="585"/>
      <c r="K42" s="585"/>
      <c r="L42" s="585"/>
      <c r="M42" s="585"/>
      <c r="N42" s="585"/>
      <c r="O42" s="585"/>
      <c r="P42" s="585"/>
      <c r="Q42" s="585"/>
      <c r="R42" s="585"/>
      <c r="S42" s="585"/>
      <c r="T42" s="585"/>
      <c r="U42" s="585"/>
      <c r="V42" s="585"/>
      <c r="W42" s="585"/>
      <c r="X42" s="586"/>
      <c r="Y42" s="593"/>
      <c r="Z42" s="594"/>
      <c r="AA42" s="595"/>
    </row>
    <row r="43" spans="1:27" ht="14.25">
      <c r="A43" s="329"/>
      <c r="B43" s="336" t="s">
        <v>350</v>
      </c>
      <c r="C43" s="639"/>
      <c r="D43" s="632"/>
      <c r="E43" s="632"/>
      <c r="F43" s="632"/>
      <c r="G43" s="632"/>
      <c r="H43" s="632"/>
      <c r="I43" s="632"/>
      <c r="J43" s="632"/>
      <c r="K43" s="632"/>
      <c r="L43" s="632"/>
      <c r="M43" s="632"/>
      <c r="N43" s="632"/>
      <c r="O43" s="632"/>
      <c r="P43" s="632"/>
      <c r="Q43" s="632"/>
      <c r="R43" s="632"/>
      <c r="S43" s="632"/>
      <c r="T43" s="632"/>
      <c r="U43" s="632"/>
      <c r="V43" s="632"/>
      <c r="W43" s="632"/>
      <c r="X43" s="589"/>
      <c r="Y43" s="596"/>
      <c r="Z43" s="597"/>
      <c r="AA43" s="598"/>
    </row>
    <row r="44" spans="1:27" ht="7.5" customHeight="1">
      <c r="A44" s="329"/>
      <c r="B44" s="337"/>
      <c r="C44" s="590"/>
      <c r="D44" s="591"/>
      <c r="E44" s="591"/>
      <c r="F44" s="591"/>
      <c r="G44" s="591"/>
      <c r="H44" s="591"/>
      <c r="I44" s="591"/>
      <c r="J44" s="591"/>
      <c r="K44" s="591"/>
      <c r="L44" s="591"/>
      <c r="M44" s="591"/>
      <c r="N44" s="591"/>
      <c r="O44" s="591"/>
      <c r="P44" s="591"/>
      <c r="Q44" s="591"/>
      <c r="R44" s="591"/>
      <c r="S44" s="591"/>
      <c r="T44" s="591"/>
      <c r="U44" s="591"/>
      <c r="V44" s="591"/>
      <c r="W44" s="591"/>
      <c r="X44" s="592"/>
      <c r="Y44" s="599"/>
      <c r="Z44" s="600"/>
      <c r="AA44" s="601"/>
    </row>
    <row r="45" spans="1:27" ht="9" customHeight="1">
      <c r="A45" s="329"/>
      <c r="B45" s="321"/>
      <c r="C45" s="339"/>
      <c r="D45" s="339"/>
      <c r="E45" s="339"/>
      <c r="F45" s="339"/>
      <c r="G45" s="339"/>
      <c r="H45" s="339"/>
      <c r="I45" s="339"/>
      <c r="J45" s="339"/>
      <c r="K45" s="339"/>
      <c r="L45" s="339"/>
      <c r="M45" s="339"/>
      <c r="N45" s="339"/>
      <c r="O45" s="339"/>
      <c r="P45" s="339"/>
      <c r="Q45" s="339"/>
      <c r="R45" s="339"/>
      <c r="S45" s="339"/>
      <c r="T45" s="339"/>
      <c r="U45" s="339"/>
      <c r="V45" s="339"/>
      <c r="W45" s="339"/>
      <c r="X45" s="339"/>
      <c r="Y45" s="340"/>
      <c r="Z45" s="340"/>
      <c r="AA45" s="340"/>
    </row>
    <row r="46" spans="1:27" ht="15" customHeight="1">
      <c r="A46" s="320" t="s">
        <v>852</v>
      </c>
      <c r="B46" s="321"/>
      <c r="C46" s="339"/>
      <c r="D46" s="339"/>
      <c r="E46" s="339"/>
      <c r="F46" s="339"/>
      <c r="G46" s="339"/>
      <c r="H46" s="339"/>
      <c r="I46" s="339"/>
      <c r="J46" s="339"/>
      <c r="K46" s="339"/>
      <c r="L46" s="339"/>
      <c r="M46" s="339"/>
      <c r="N46" s="339"/>
      <c r="O46" s="339"/>
      <c r="P46" s="339"/>
      <c r="Q46" s="339"/>
      <c r="R46" s="339"/>
      <c r="S46" s="339"/>
      <c r="T46" s="339"/>
      <c r="U46" s="339"/>
      <c r="V46" s="339"/>
      <c r="W46" s="339"/>
      <c r="X46" s="339"/>
      <c r="Y46" s="340"/>
      <c r="Z46" s="340"/>
      <c r="AA46" s="340"/>
    </row>
    <row r="47" spans="1:27" ht="18" customHeight="1">
      <c r="A47" s="319"/>
      <c r="B47" s="321"/>
      <c r="C47" s="321"/>
      <c r="D47" s="321"/>
      <c r="E47" s="322"/>
      <c r="F47" s="322"/>
      <c r="G47" s="322"/>
      <c r="H47" s="322"/>
      <c r="I47" s="322"/>
      <c r="J47" s="322"/>
      <c r="K47" s="322"/>
      <c r="L47" s="322"/>
      <c r="M47" s="322"/>
      <c r="N47" s="321"/>
      <c r="O47" s="321"/>
      <c r="P47" s="321"/>
      <c r="Q47" s="323"/>
      <c r="R47" s="324"/>
      <c r="S47" s="325"/>
      <c r="T47" s="326"/>
      <c r="U47" s="326"/>
      <c r="V47" s="327"/>
      <c r="W47" s="327"/>
      <c r="X47" s="327"/>
      <c r="Y47" s="579" t="s">
        <v>851</v>
      </c>
      <c r="Z47" s="580"/>
      <c r="AA47" s="581"/>
    </row>
    <row r="48" spans="1:27" ht="7.5" customHeight="1">
      <c r="A48" s="329"/>
      <c r="B48" s="332"/>
      <c r="C48" s="613" t="s">
        <v>918</v>
      </c>
      <c r="D48" s="637"/>
      <c r="E48" s="637"/>
      <c r="F48" s="637"/>
      <c r="G48" s="637"/>
      <c r="H48" s="637"/>
      <c r="I48" s="637"/>
      <c r="J48" s="637"/>
      <c r="K48" s="637"/>
      <c r="L48" s="637"/>
      <c r="M48" s="637"/>
      <c r="N48" s="637"/>
      <c r="O48" s="637"/>
      <c r="P48" s="637"/>
      <c r="Q48" s="637"/>
      <c r="R48" s="637"/>
      <c r="S48" s="637"/>
      <c r="T48" s="637"/>
      <c r="U48" s="637"/>
      <c r="V48" s="637"/>
      <c r="W48" s="637"/>
      <c r="X48" s="637"/>
      <c r="Y48" s="637"/>
      <c r="Z48" s="637"/>
      <c r="AA48" s="638"/>
    </row>
    <row r="49" spans="1:38" ht="9" customHeight="1">
      <c r="A49" s="329"/>
      <c r="B49" s="336" t="s">
        <v>850</v>
      </c>
      <c r="C49" s="639"/>
      <c r="D49" s="640"/>
      <c r="E49" s="640"/>
      <c r="F49" s="640"/>
      <c r="G49" s="640"/>
      <c r="H49" s="640"/>
      <c r="I49" s="640"/>
      <c r="J49" s="640"/>
      <c r="K49" s="640"/>
      <c r="L49" s="640"/>
      <c r="M49" s="640"/>
      <c r="N49" s="640"/>
      <c r="O49" s="640"/>
      <c r="P49" s="640"/>
      <c r="Q49" s="640"/>
      <c r="R49" s="640"/>
      <c r="S49" s="640"/>
      <c r="T49" s="640"/>
      <c r="U49" s="640"/>
      <c r="V49" s="640"/>
      <c r="W49" s="640"/>
      <c r="X49" s="640"/>
      <c r="Y49" s="640"/>
      <c r="Z49" s="640"/>
      <c r="AA49" s="641"/>
    </row>
    <row r="50" spans="1:38" ht="3.75" customHeight="1">
      <c r="A50" s="329"/>
      <c r="B50" s="336"/>
      <c r="C50" s="642"/>
      <c r="D50" s="643"/>
      <c r="E50" s="643"/>
      <c r="F50" s="643"/>
      <c r="G50" s="643"/>
      <c r="H50" s="643"/>
      <c r="I50" s="643"/>
      <c r="J50" s="643"/>
      <c r="K50" s="643"/>
      <c r="L50" s="643"/>
      <c r="M50" s="643"/>
      <c r="N50" s="643"/>
      <c r="O50" s="643"/>
      <c r="P50" s="643"/>
      <c r="Q50" s="643"/>
      <c r="R50" s="643"/>
      <c r="S50" s="643"/>
      <c r="T50" s="643"/>
      <c r="U50" s="643"/>
      <c r="V50" s="643"/>
      <c r="W50" s="643"/>
      <c r="X50" s="643"/>
      <c r="Y50" s="643"/>
      <c r="Z50" s="643"/>
      <c r="AA50" s="644"/>
    </row>
    <row r="51" spans="1:38" ht="23.25" customHeight="1">
      <c r="A51" s="329"/>
      <c r="B51" s="604"/>
      <c r="C51" s="576" t="s">
        <v>849</v>
      </c>
      <c r="D51" s="576"/>
      <c r="E51" s="576"/>
      <c r="F51" s="576"/>
      <c r="G51" s="576"/>
      <c r="H51" s="576"/>
      <c r="I51" s="576"/>
      <c r="J51" s="576"/>
      <c r="K51" s="576"/>
      <c r="L51" s="576"/>
      <c r="M51" s="576"/>
      <c r="N51" s="576"/>
      <c r="O51" s="576"/>
      <c r="P51" s="576"/>
      <c r="Q51" s="576"/>
      <c r="R51" s="576"/>
      <c r="S51" s="576"/>
      <c r="T51" s="576"/>
      <c r="U51" s="576"/>
      <c r="V51" s="576"/>
      <c r="W51" s="576"/>
      <c r="X51" s="576"/>
      <c r="Y51" s="636"/>
      <c r="Z51" s="636"/>
      <c r="AA51" s="636"/>
      <c r="AL51" s="326"/>
    </row>
    <row r="52" spans="1:38" ht="23.25" customHeight="1">
      <c r="A52" s="329"/>
      <c r="B52" s="605"/>
      <c r="C52" s="576" t="s">
        <v>848</v>
      </c>
      <c r="D52" s="576"/>
      <c r="E52" s="576"/>
      <c r="F52" s="576"/>
      <c r="G52" s="576"/>
      <c r="H52" s="576"/>
      <c r="I52" s="576"/>
      <c r="J52" s="576"/>
      <c r="K52" s="576"/>
      <c r="L52" s="576"/>
      <c r="M52" s="576"/>
      <c r="N52" s="576"/>
      <c r="O52" s="576"/>
      <c r="P52" s="576"/>
      <c r="Q52" s="576"/>
      <c r="R52" s="576"/>
      <c r="S52" s="576"/>
      <c r="T52" s="576"/>
      <c r="U52" s="576"/>
      <c r="V52" s="576"/>
      <c r="W52" s="576"/>
      <c r="X52" s="576"/>
      <c r="Y52" s="636"/>
      <c r="Z52" s="636"/>
      <c r="AA52" s="636"/>
    </row>
    <row r="53" spans="1:38" ht="23.25" customHeight="1">
      <c r="A53" s="329"/>
      <c r="B53" s="605"/>
      <c r="C53" s="576" t="s">
        <v>847</v>
      </c>
      <c r="D53" s="576"/>
      <c r="E53" s="576"/>
      <c r="F53" s="576"/>
      <c r="G53" s="576"/>
      <c r="H53" s="576"/>
      <c r="I53" s="576"/>
      <c r="J53" s="576"/>
      <c r="K53" s="576"/>
      <c r="L53" s="576"/>
      <c r="M53" s="576"/>
      <c r="N53" s="576"/>
      <c r="O53" s="576"/>
      <c r="P53" s="576"/>
      <c r="Q53" s="576"/>
      <c r="R53" s="576"/>
      <c r="S53" s="576"/>
      <c r="T53" s="576"/>
      <c r="U53" s="576"/>
      <c r="V53" s="576"/>
      <c r="W53" s="576"/>
      <c r="X53" s="576"/>
      <c r="Y53" s="636"/>
      <c r="Z53" s="636"/>
      <c r="AA53" s="636"/>
    </row>
    <row r="54" spans="1:38" ht="23.25" customHeight="1">
      <c r="A54" s="329"/>
      <c r="B54" s="605"/>
      <c r="C54" s="575" t="s">
        <v>846</v>
      </c>
      <c r="D54" s="575"/>
      <c r="E54" s="575"/>
      <c r="F54" s="575"/>
      <c r="G54" s="575"/>
      <c r="H54" s="575"/>
      <c r="I54" s="575"/>
      <c r="J54" s="575"/>
      <c r="K54" s="575"/>
      <c r="L54" s="575"/>
      <c r="M54" s="575"/>
      <c r="N54" s="575"/>
      <c r="O54" s="575"/>
      <c r="P54" s="575"/>
      <c r="Q54" s="575"/>
      <c r="R54" s="575"/>
      <c r="S54" s="575"/>
      <c r="T54" s="575"/>
      <c r="U54" s="575"/>
      <c r="V54" s="575"/>
      <c r="W54" s="576"/>
      <c r="X54" s="576"/>
      <c r="Y54" s="636"/>
      <c r="Z54" s="636"/>
      <c r="AA54" s="636"/>
    </row>
    <row r="55" spans="1:38" ht="6" customHeight="1">
      <c r="A55" s="329"/>
      <c r="B55" s="332"/>
      <c r="C55" s="613" t="s">
        <v>845</v>
      </c>
      <c r="D55" s="637"/>
      <c r="E55" s="637"/>
      <c r="F55" s="637"/>
      <c r="G55" s="637"/>
      <c r="H55" s="637"/>
      <c r="I55" s="637"/>
      <c r="J55" s="637"/>
      <c r="K55" s="637"/>
      <c r="L55" s="637"/>
      <c r="M55" s="637"/>
      <c r="N55" s="637"/>
      <c r="O55" s="637"/>
      <c r="P55" s="637"/>
      <c r="Q55" s="637"/>
      <c r="R55" s="637"/>
      <c r="S55" s="637"/>
      <c r="T55" s="637"/>
      <c r="U55" s="637"/>
      <c r="V55" s="637"/>
      <c r="W55" s="637"/>
      <c r="X55" s="637"/>
      <c r="Y55" s="637"/>
      <c r="Z55" s="637"/>
      <c r="AA55" s="638"/>
    </row>
    <row r="56" spans="1:38" ht="12" customHeight="1">
      <c r="A56" s="329"/>
      <c r="B56" s="336" t="s">
        <v>364</v>
      </c>
      <c r="C56" s="639"/>
      <c r="D56" s="640"/>
      <c r="E56" s="640"/>
      <c r="F56" s="640"/>
      <c r="G56" s="640"/>
      <c r="H56" s="640"/>
      <c r="I56" s="640"/>
      <c r="J56" s="640"/>
      <c r="K56" s="640"/>
      <c r="L56" s="640"/>
      <c r="M56" s="640"/>
      <c r="N56" s="640"/>
      <c r="O56" s="640"/>
      <c r="P56" s="640"/>
      <c r="Q56" s="640"/>
      <c r="R56" s="640"/>
      <c r="S56" s="640"/>
      <c r="T56" s="640"/>
      <c r="U56" s="640"/>
      <c r="V56" s="640"/>
      <c r="W56" s="640"/>
      <c r="X56" s="640"/>
      <c r="Y56" s="640"/>
      <c r="Z56" s="640"/>
      <c r="AA56" s="641"/>
    </row>
    <row r="57" spans="1:38" ht="12.75" customHeight="1">
      <c r="A57" s="329"/>
      <c r="B57" s="336"/>
      <c r="C57" s="642"/>
      <c r="D57" s="643"/>
      <c r="E57" s="643"/>
      <c r="F57" s="643"/>
      <c r="G57" s="643"/>
      <c r="H57" s="643"/>
      <c r="I57" s="643"/>
      <c r="J57" s="643"/>
      <c r="K57" s="643"/>
      <c r="L57" s="643"/>
      <c r="M57" s="643"/>
      <c r="N57" s="643"/>
      <c r="O57" s="643"/>
      <c r="P57" s="643"/>
      <c r="Q57" s="643"/>
      <c r="R57" s="643"/>
      <c r="S57" s="643"/>
      <c r="T57" s="643"/>
      <c r="U57" s="643"/>
      <c r="V57" s="643"/>
      <c r="W57" s="643"/>
      <c r="X57" s="643"/>
      <c r="Y57" s="643"/>
      <c r="Z57" s="643"/>
      <c r="AA57" s="644"/>
    </row>
    <row r="58" spans="1:38" ht="17.25" customHeight="1">
      <c r="A58" s="329"/>
      <c r="B58" s="645"/>
      <c r="C58" s="576" t="s">
        <v>844</v>
      </c>
      <c r="D58" s="576"/>
      <c r="E58" s="576"/>
      <c r="F58" s="576"/>
      <c r="G58" s="576"/>
      <c r="H58" s="576"/>
      <c r="I58" s="576"/>
      <c r="J58" s="576"/>
      <c r="K58" s="576"/>
      <c r="L58" s="576"/>
      <c r="M58" s="576" t="s">
        <v>843</v>
      </c>
      <c r="N58" s="576"/>
      <c r="O58" s="576"/>
      <c r="P58" s="576"/>
      <c r="Q58" s="576"/>
      <c r="R58" s="576"/>
      <c r="S58" s="576"/>
      <c r="T58" s="576"/>
      <c r="U58" s="576"/>
      <c r="V58" s="576"/>
      <c r="W58" s="576"/>
      <c r="X58" s="576"/>
      <c r="Y58" s="576"/>
      <c r="Z58" s="576"/>
      <c r="AA58" s="576"/>
    </row>
    <row r="59" spans="1:38" ht="29.25" customHeight="1">
      <c r="A59" s="329"/>
      <c r="B59" s="646"/>
      <c r="C59" s="647"/>
      <c r="D59" s="647"/>
      <c r="E59" s="647"/>
      <c r="F59" s="647"/>
      <c r="G59" s="647"/>
      <c r="H59" s="647"/>
      <c r="I59" s="647"/>
      <c r="J59" s="647"/>
      <c r="K59" s="647"/>
      <c r="L59" s="647"/>
      <c r="M59" s="647"/>
      <c r="N59" s="647"/>
      <c r="O59" s="647"/>
      <c r="P59" s="647"/>
      <c r="Q59" s="647"/>
      <c r="R59" s="647"/>
      <c r="S59" s="647"/>
      <c r="T59" s="647"/>
      <c r="U59" s="647"/>
      <c r="V59" s="647"/>
      <c r="W59" s="647"/>
      <c r="X59" s="647"/>
      <c r="Y59" s="647"/>
      <c r="Z59" s="647"/>
      <c r="AA59" s="647"/>
      <c r="AD59" s="326"/>
    </row>
    <row r="60" spans="1:38" s="343" customFormat="1">
      <c r="A60" s="341"/>
      <c r="B60" s="342"/>
      <c r="C60" s="342"/>
      <c r="D60" s="342"/>
      <c r="E60" s="342"/>
      <c r="F60" s="342"/>
      <c r="G60" s="342"/>
      <c r="H60" s="342"/>
      <c r="Y60" s="327"/>
      <c r="Z60" s="327"/>
      <c r="AA60" s="327"/>
    </row>
    <row r="61" spans="1:38" s="343" customFormat="1">
      <c r="A61" s="341"/>
      <c r="B61" s="342"/>
      <c r="C61" s="342"/>
      <c r="D61" s="342"/>
      <c r="E61" s="342"/>
      <c r="F61" s="342"/>
      <c r="G61" s="342"/>
      <c r="H61" s="342"/>
      <c r="Y61" s="327"/>
      <c r="Z61" s="327"/>
      <c r="AA61" s="327"/>
    </row>
    <row r="62" spans="1:38" s="343" customFormat="1">
      <c r="A62" s="321"/>
      <c r="B62" s="321"/>
      <c r="C62" s="325"/>
      <c r="D62" s="325"/>
      <c r="F62" s="321"/>
      <c r="G62" s="321"/>
      <c r="H62" s="342"/>
      <c r="V62" s="321"/>
      <c r="Y62" s="327"/>
      <c r="Z62" s="327"/>
      <c r="AA62" s="327"/>
    </row>
    <row r="63" spans="1:38" s="343" customFormat="1">
      <c r="A63" s="323"/>
      <c r="B63" s="323"/>
      <c r="C63" s="323"/>
      <c r="D63" s="323"/>
      <c r="F63" s="323"/>
      <c r="G63" s="323"/>
      <c r="H63" s="342"/>
      <c r="V63" s="323"/>
      <c r="Y63" s="327"/>
      <c r="Z63" s="327"/>
      <c r="AA63" s="327"/>
    </row>
    <row r="64" spans="1:38" s="343" customFormat="1">
      <c r="A64" s="321"/>
      <c r="B64" s="321"/>
      <c r="C64" s="325"/>
      <c r="D64" s="325"/>
      <c r="F64" s="321"/>
      <c r="G64" s="321"/>
      <c r="H64" s="342"/>
      <c r="V64" s="321"/>
      <c r="Y64" s="327"/>
      <c r="Z64" s="327"/>
      <c r="AA64" s="327"/>
    </row>
    <row r="65" spans="1:27" s="343" customFormat="1">
      <c r="A65" s="323"/>
      <c r="B65" s="323"/>
      <c r="C65" s="325"/>
      <c r="D65" s="325"/>
      <c r="F65" s="323"/>
      <c r="G65" s="323"/>
      <c r="H65" s="342"/>
      <c r="V65" s="323"/>
      <c r="Y65" s="327"/>
      <c r="Z65" s="327"/>
      <c r="AA65" s="327"/>
    </row>
    <row r="66" spans="1:27" s="343" customFormat="1">
      <c r="A66" s="323"/>
      <c r="B66" s="323"/>
      <c r="C66" s="323"/>
      <c r="D66" s="323"/>
      <c r="F66" s="323"/>
      <c r="G66" s="323"/>
      <c r="H66" s="342"/>
      <c r="V66" s="323"/>
      <c r="Y66" s="327"/>
      <c r="Z66" s="327"/>
      <c r="AA66" s="327"/>
    </row>
    <row r="67" spans="1:27" s="343" customFormat="1">
      <c r="A67" s="321"/>
      <c r="B67" s="321"/>
      <c r="C67" s="325"/>
      <c r="D67" s="325"/>
      <c r="F67" s="321"/>
      <c r="G67" s="321"/>
      <c r="H67" s="342"/>
      <c r="V67" s="321"/>
      <c r="Y67" s="327"/>
      <c r="Z67" s="327"/>
      <c r="AA67" s="327"/>
    </row>
    <row r="68" spans="1:27" s="343" customFormat="1">
      <c r="A68" s="323"/>
      <c r="B68" s="323"/>
      <c r="C68" s="325"/>
      <c r="D68" s="325"/>
      <c r="F68" s="323"/>
      <c r="G68" s="323"/>
      <c r="H68" s="342"/>
      <c r="V68" s="323"/>
      <c r="Y68" s="327"/>
      <c r="Z68" s="327"/>
      <c r="AA68" s="327"/>
    </row>
    <row r="69" spans="1:27" s="343" customFormat="1">
      <c r="A69" s="323"/>
      <c r="B69" s="323"/>
      <c r="C69" s="323"/>
      <c r="D69" s="323"/>
      <c r="F69" s="323"/>
      <c r="G69" s="323"/>
      <c r="H69" s="342"/>
      <c r="V69" s="323"/>
      <c r="Y69" s="327"/>
      <c r="Z69" s="327"/>
      <c r="AA69" s="327"/>
    </row>
    <row r="70" spans="1:27" s="343" customFormat="1">
      <c r="A70" s="321"/>
      <c r="B70" s="321"/>
      <c r="C70" s="325"/>
      <c r="D70" s="325"/>
      <c r="F70" s="321"/>
      <c r="G70" s="321"/>
      <c r="H70" s="342"/>
      <c r="V70" s="321"/>
      <c r="Y70" s="327"/>
      <c r="Z70" s="327"/>
      <c r="AA70" s="327"/>
    </row>
    <row r="71" spans="1:27" s="343" customFormat="1">
      <c r="A71" s="323"/>
      <c r="B71" s="323"/>
      <c r="C71" s="325"/>
      <c r="D71" s="325"/>
      <c r="E71" s="323"/>
      <c r="F71" s="323"/>
      <c r="G71" s="323"/>
      <c r="H71" s="342"/>
      <c r="Y71" s="327"/>
      <c r="Z71" s="327"/>
      <c r="AA71" s="327"/>
    </row>
    <row r="72" spans="1:27" s="343" customFormat="1">
      <c r="A72" s="323"/>
      <c r="B72" s="323"/>
      <c r="C72" s="323"/>
      <c r="D72" s="323"/>
      <c r="E72" s="323"/>
      <c r="F72" s="323"/>
      <c r="G72" s="323"/>
      <c r="H72" s="342"/>
      <c r="Y72" s="327"/>
      <c r="Z72" s="327"/>
      <c r="AA72" s="327"/>
    </row>
    <row r="73" spans="1:27" s="343" customFormat="1">
      <c r="A73" s="344"/>
      <c r="B73" s="342"/>
      <c r="C73" s="342"/>
      <c r="Y73" s="327"/>
      <c r="Z73" s="327"/>
      <c r="AA73" s="327"/>
    </row>
    <row r="74" spans="1:27" s="343" customFormat="1">
      <c r="A74" s="342"/>
      <c r="B74" s="342"/>
      <c r="C74" s="342"/>
      <c r="Y74" s="327"/>
      <c r="Z74" s="327"/>
      <c r="AA74" s="327"/>
    </row>
    <row r="75" spans="1:27" s="343" customFormat="1">
      <c r="A75" s="341"/>
      <c r="B75" s="342"/>
      <c r="C75" s="342"/>
      <c r="Y75" s="327"/>
      <c r="Z75" s="327"/>
      <c r="AA75" s="327"/>
    </row>
    <row r="76" spans="1:27" s="343" customFormat="1">
      <c r="A76" s="344"/>
      <c r="B76" s="342"/>
      <c r="C76" s="342"/>
      <c r="Y76" s="327"/>
      <c r="Z76" s="327"/>
      <c r="AA76" s="327"/>
    </row>
    <row r="77" spans="1:27" s="343" customFormat="1">
      <c r="A77" s="341"/>
      <c r="B77" s="342"/>
      <c r="C77" s="342"/>
      <c r="Y77" s="327"/>
      <c r="Z77" s="327"/>
      <c r="AA77" s="327"/>
    </row>
    <row r="78" spans="1:27" s="343" customFormat="1">
      <c r="A78" s="342"/>
      <c r="B78" s="342"/>
      <c r="C78" s="342"/>
      <c r="Y78" s="327"/>
      <c r="Z78" s="327"/>
      <c r="AA78" s="327"/>
    </row>
    <row r="79" spans="1:27" s="343" customFormat="1">
      <c r="A79" s="325"/>
      <c r="B79" s="325"/>
      <c r="X79" s="321"/>
      <c r="Y79" s="327"/>
      <c r="Z79" s="327"/>
      <c r="AA79" s="327"/>
    </row>
    <row r="80" spans="1:27" s="343" customFormat="1">
      <c r="A80" s="325"/>
      <c r="B80" s="325"/>
      <c r="C80" s="345"/>
      <c r="Y80" s="327"/>
      <c r="Z80" s="327"/>
      <c r="AA80" s="327"/>
    </row>
    <row r="81" spans="1:27" s="343" customFormat="1">
      <c r="A81" s="323"/>
      <c r="B81" s="323"/>
      <c r="C81" s="346"/>
      <c r="Y81" s="327"/>
      <c r="Z81" s="327"/>
      <c r="AA81" s="327"/>
    </row>
    <row r="82" spans="1:27" s="343" customFormat="1">
      <c r="A82" s="323"/>
      <c r="B82" s="323"/>
      <c r="C82" s="323"/>
      <c r="Y82" s="327"/>
      <c r="Z82" s="327"/>
      <c r="AA82" s="327"/>
    </row>
    <row r="83" spans="1:27" s="343" customFormat="1">
      <c r="A83" s="344"/>
      <c r="B83" s="342"/>
      <c r="C83" s="342"/>
      <c r="Y83" s="327"/>
      <c r="Z83" s="327"/>
      <c r="AA83" s="327"/>
    </row>
    <row r="84" spans="1:27" s="343" customFormat="1">
      <c r="A84" s="344"/>
      <c r="B84" s="342"/>
      <c r="C84" s="342"/>
      <c r="Y84" s="327"/>
      <c r="Z84" s="327"/>
      <c r="AA84" s="327"/>
    </row>
    <row r="85" spans="1:27" s="343" customFormat="1">
      <c r="A85" s="342"/>
      <c r="B85" s="342"/>
      <c r="C85" s="342"/>
      <c r="Y85" s="327"/>
      <c r="Z85" s="327"/>
      <c r="AA85" s="327"/>
    </row>
    <row r="86" spans="1:27" s="343" customFormat="1">
      <c r="A86" s="325"/>
      <c r="B86" s="325"/>
      <c r="C86" s="325"/>
      <c r="Y86" s="327"/>
      <c r="Z86" s="327"/>
      <c r="AA86" s="327"/>
    </row>
    <row r="87" spans="1:27" s="343" customFormat="1">
      <c r="A87" s="323"/>
      <c r="B87" s="323"/>
      <c r="C87" s="323"/>
      <c r="Y87" s="327"/>
      <c r="Z87" s="327"/>
      <c r="AA87" s="327"/>
    </row>
    <row r="88" spans="1:27" s="343" customFormat="1">
      <c r="A88" s="344"/>
      <c r="B88" s="342"/>
      <c r="C88" s="342"/>
      <c r="Y88" s="327"/>
      <c r="Z88" s="327"/>
      <c r="AA88" s="327"/>
    </row>
    <row r="89" spans="1:27" s="343" customFormat="1">
      <c r="A89" s="325"/>
      <c r="B89" s="347"/>
      <c r="C89" s="347"/>
      <c r="Y89" s="327"/>
      <c r="Z89" s="327"/>
      <c r="AA89" s="327"/>
    </row>
    <row r="90" spans="1:27" s="343" customFormat="1">
      <c r="A90" s="325"/>
      <c r="B90" s="347"/>
      <c r="C90" s="347"/>
      <c r="Y90" s="327"/>
      <c r="Z90" s="327"/>
      <c r="AA90" s="327"/>
    </row>
    <row r="91" spans="1:27" s="343" customFormat="1">
      <c r="A91" s="325"/>
      <c r="B91" s="347"/>
      <c r="C91" s="347"/>
      <c r="Y91" s="327"/>
      <c r="Z91" s="327"/>
      <c r="AA91" s="327"/>
    </row>
    <row r="92" spans="1:27" s="343" customFormat="1">
      <c r="A92" s="347"/>
      <c r="B92" s="347"/>
      <c r="C92" s="347"/>
      <c r="Y92" s="327"/>
      <c r="Z92" s="327"/>
      <c r="AA92" s="327"/>
    </row>
    <row r="93" spans="1:27" s="343" customFormat="1">
      <c r="A93" s="325"/>
      <c r="B93" s="325"/>
      <c r="C93" s="325"/>
      <c r="Y93" s="327"/>
      <c r="Z93" s="327"/>
      <c r="AA93" s="327"/>
    </row>
    <row r="94" spans="1:27" s="343" customFormat="1">
      <c r="A94" s="348"/>
      <c r="B94" s="348"/>
      <c r="C94" s="348"/>
      <c r="Y94" s="327"/>
      <c r="Z94" s="327"/>
      <c r="AA94" s="327"/>
    </row>
    <row r="95" spans="1:27" s="343" customFormat="1">
      <c r="A95" s="348"/>
      <c r="B95" s="348"/>
      <c r="C95" s="348"/>
      <c r="Y95" s="327"/>
      <c r="Z95" s="327"/>
      <c r="AA95" s="327"/>
    </row>
    <row r="96" spans="1:27" s="343" customFormat="1">
      <c r="A96" s="349"/>
      <c r="B96" s="347"/>
      <c r="C96" s="347"/>
      <c r="Y96" s="327"/>
      <c r="Z96" s="327"/>
      <c r="AA96" s="327"/>
    </row>
    <row r="97" spans="1:27" s="343" customFormat="1">
      <c r="A97" s="349"/>
      <c r="B97" s="347"/>
      <c r="C97" s="347"/>
      <c r="Y97" s="327"/>
      <c r="Z97" s="327"/>
      <c r="AA97" s="327"/>
    </row>
    <row r="98" spans="1:27" s="343" customFormat="1">
      <c r="A98" s="325"/>
      <c r="B98" s="325"/>
      <c r="C98" s="325"/>
      <c r="Y98" s="327"/>
      <c r="Z98" s="327"/>
      <c r="AA98" s="327"/>
    </row>
    <row r="99" spans="1:27" s="343" customFormat="1">
      <c r="A99" s="325"/>
      <c r="B99" s="325"/>
      <c r="C99" s="325"/>
      <c r="Y99" s="327"/>
      <c r="Z99" s="327"/>
      <c r="AA99" s="327"/>
    </row>
    <row r="100" spans="1:27" s="343" customFormat="1">
      <c r="A100" s="325"/>
      <c r="B100" s="325"/>
      <c r="C100" s="325"/>
      <c r="Y100" s="327"/>
      <c r="Z100" s="327"/>
      <c r="AA100" s="327"/>
    </row>
    <row r="101" spans="1:27" s="343" customFormat="1">
      <c r="A101" s="349"/>
      <c r="B101" s="349"/>
      <c r="C101" s="349"/>
      <c r="Y101" s="350"/>
      <c r="Z101" s="350"/>
      <c r="AA101" s="350"/>
    </row>
    <row r="102" spans="1:27" s="343" customFormat="1">
      <c r="A102" s="325"/>
      <c r="B102" s="325"/>
      <c r="C102" s="325"/>
      <c r="Y102" s="350"/>
      <c r="Z102" s="350"/>
      <c r="AA102" s="350"/>
    </row>
    <row r="103" spans="1:27">
      <c r="A103" s="351"/>
      <c r="B103" s="352"/>
      <c r="C103" s="352"/>
      <c r="D103" s="319"/>
      <c r="E103" s="319"/>
      <c r="F103" s="319"/>
      <c r="G103" s="319"/>
      <c r="H103" s="319"/>
      <c r="I103" s="319"/>
      <c r="J103" s="319"/>
      <c r="K103" s="319"/>
      <c r="L103" s="319"/>
      <c r="M103" s="319"/>
      <c r="N103" s="319"/>
      <c r="O103" s="319"/>
      <c r="P103" s="319"/>
      <c r="Q103" s="319"/>
      <c r="R103" s="319"/>
      <c r="Y103" s="350"/>
      <c r="Z103" s="350"/>
      <c r="AA103" s="350"/>
    </row>
    <row r="104" spans="1:27">
      <c r="A104" s="351"/>
      <c r="B104" s="352"/>
      <c r="C104" s="352"/>
      <c r="D104" s="319"/>
      <c r="E104" s="319"/>
      <c r="F104" s="319"/>
      <c r="G104" s="319"/>
      <c r="H104" s="319"/>
      <c r="I104" s="319"/>
      <c r="J104" s="319"/>
      <c r="K104" s="319"/>
      <c r="L104" s="319"/>
      <c r="M104" s="319"/>
      <c r="N104" s="319"/>
      <c r="O104" s="319"/>
      <c r="P104" s="319"/>
      <c r="Q104" s="319"/>
      <c r="R104" s="319"/>
      <c r="Y104" s="350"/>
      <c r="Z104" s="350"/>
      <c r="AA104" s="350"/>
    </row>
    <row r="105" spans="1:27">
      <c r="A105" s="352"/>
      <c r="B105" s="352"/>
      <c r="C105" s="352"/>
      <c r="D105" s="319"/>
      <c r="E105" s="319"/>
      <c r="F105" s="319"/>
      <c r="G105" s="319"/>
      <c r="H105" s="319"/>
      <c r="I105" s="319"/>
      <c r="J105" s="319"/>
      <c r="K105" s="319"/>
      <c r="L105" s="319"/>
      <c r="M105" s="319"/>
      <c r="N105" s="319"/>
      <c r="O105" s="319"/>
      <c r="P105" s="319"/>
      <c r="Q105" s="319"/>
      <c r="R105" s="319"/>
      <c r="Y105" s="350"/>
      <c r="Z105" s="350"/>
      <c r="AA105" s="350"/>
    </row>
    <row r="106" spans="1:27">
      <c r="A106" s="352"/>
      <c r="B106" s="352"/>
      <c r="C106" s="352"/>
      <c r="D106" s="319"/>
      <c r="E106" s="319"/>
      <c r="F106" s="319"/>
      <c r="G106" s="319"/>
      <c r="H106" s="319"/>
      <c r="I106" s="319"/>
      <c r="J106" s="319"/>
      <c r="K106" s="319"/>
      <c r="L106" s="319"/>
      <c r="M106" s="319"/>
      <c r="N106" s="319"/>
      <c r="O106" s="319"/>
      <c r="P106" s="319"/>
      <c r="Q106" s="319"/>
      <c r="R106" s="319"/>
      <c r="Y106" s="350"/>
      <c r="Z106" s="350"/>
      <c r="AA106" s="350"/>
    </row>
    <row r="107" spans="1:27">
      <c r="A107" s="353"/>
      <c r="B107" s="352"/>
      <c r="C107" s="352"/>
      <c r="D107" s="319"/>
      <c r="E107" s="319"/>
      <c r="F107" s="319"/>
      <c r="G107" s="319"/>
      <c r="H107" s="319"/>
      <c r="I107" s="319"/>
      <c r="J107" s="319"/>
      <c r="K107" s="319"/>
      <c r="L107" s="319"/>
      <c r="M107" s="319"/>
      <c r="N107" s="319"/>
      <c r="O107" s="319"/>
      <c r="P107" s="319"/>
      <c r="Q107" s="319"/>
      <c r="R107" s="319"/>
      <c r="Y107" s="327"/>
      <c r="Z107" s="327"/>
      <c r="AA107" s="350"/>
    </row>
    <row r="108" spans="1:27">
      <c r="A108" s="351"/>
      <c r="B108" s="352"/>
      <c r="C108" s="352"/>
      <c r="D108" s="319"/>
      <c r="E108" s="319"/>
      <c r="F108" s="319"/>
      <c r="G108" s="319"/>
      <c r="H108" s="319"/>
      <c r="I108" s="319"/>
      <c r="J108" s="319"/>
      <c r="K108" s="319"/>
      <c r="L108" s="319"/>
      <c r="M108" s="319"/>
      <c r="N108" s="319"/>
      <c r="O108" s="319"/>
      <c r="P108" s="319"/>
      <c r="Q108" s="319"/>
      <c r="R108" s="319"/>
      <c r="Y108" s="327"/>
      <c r="Z108" s="327"/>
      <c r="AA108" s="350"/>
    </row>
    <row r="109" spans="1:27">
      <c r="A109" s="325"/>
      <c r="B109" s="325"/>
      <c r="C109" s="325"/>
      <c r="D109" s="326"/>
      <c r="E109" s="326"/>
      <c r="F109" s="326"/>
      <c r="G109" s="326"/>
      <c r="H109" s="326"/>
      <c r="I109" s="326"/>
      <c r="J109" s="326"/>
      <c r="K109" s="326"/>
      <c r="L109" s="326"/>
      <c r="M109" s="326"/>
      <c r="N109" s="326"/>
      <c r="O109" s="326"/>
      <c r="P109" s="326"/>
      <c r="Q109" s="326"/>
      <c r="R109" s="326"/>
      <c r="S109" s="326"/>
      <c r="T109" s="326"/>
      <c r="U109" s="326"/>
      <c r="V109" s="326"/>
      <c r="W109" s="326"/>
      <c r="X109" s="326"/>
      <c r="Y109" s="327"/>
      <c r="Z109" s="327"/>
      <c r="AA109" s="350"/>
    </row>
    <row r="110" spans="1:27">
      <c r="A110" s="325"/>
      <c r="B110" s="325"/>
      <c r="C110" s="325"/>
      <c r="D110" s="326"/>
      <c r="E110" s="326"/>
      <c r="F110" s="326"/>
      <c r="G110" s="326"/>
      <c r="H110" s="326"/>
      <c r="I110" s="326"/>
      <c r="J110" s="326"/>
      <c r="K110" s="326"/>
      <c r="L110" s="326"/>
      <c r="M110" s="326"/>
      <c r="N110" s="326"/>
      <c r="O110" s="326"/>
      <c r="P110" s="326"/>
      <c r="Q110" s="326"/>
      <c r="R110" s="326"/>
      <c r="S110" s="326"/>
      <c r="T110" s="326"/>
      <c r="U110" s="326"/>
      <c r="V110" s="326"/>
      <c r="W110" s="326"/>
      <c r="X110" s="326"/>
      <c r="Y110" s="327"/>
      <c r="Z110" s="327"/>
      <c r="AA110" s="350"/>
    </row>
    <row r="111" spans="1:27">
      <c r="A111" s="325"/>
      <c r="B111" s="325"/>
      <c r="C111" s="325"/>
      <c r="D111" s="326"/>
      <c r="E111" s="326"/>
      <c r="F111" s="326"/>
      <c r="G111" s="326"/>
      <c r="H111" s="326"/>
      <c r="I111" s="326"/>
      <c r="J111" s="326"/>
      <c r="K111" s="326"/>
      <c r="L111" s="326"/>
      <c r="M111" s="326"/>
      <c r="N111" s="326"/>
      <c r="O111" s="326"/>
      <c r="P111" s="326"/>
      <c r="Q111" s="326"/>
      <c r="R111" s="326"/>
      <c r="S111" s="326"/>
      <c r="T111" s="326"/>
      <c r="U111" s="326"/>
      <c r="V111" s="326"/>
      <c r="W111" s="326"/>
      <c r="X111" s="326"/>
      <c r="Y111" s="327"/>
      <c r="Z111" s="327"/>
      <c r="AA111" s="350"/>
    </row>
    <row r="112" spans="1:27">
      <c r="A112" s="325"/>
      <c r="B112" s="325"/>
      <c r="C112" s="325"/>
      <c r="D112" s="326"/>
      <c r="E112" s="326"/>
      <c r="F112" s="326"/>
      <c r="G112" s="326"/>
      <c r="H112" s="326"/>
      <c r="I112" s="326"/>
      <c r="J112" s="326"/>
      <c r="K112" s="326"/>
      <c r="L112" s="326"/>
      <c r="M112" s="326"/>
      <c r="N112" s="326"/>
      <c r="O112" s="326"/>
      <c r="P112" s="326"/>
      <c r="Q112" s="326"/>
      <c r="R112" s="326"/>
      <c r="S112" s="326"/>
      <c r="T112" s="326"/>
      <c r="U112" s="326"/>
      <c r="V112" s="326"/>
      <c r="W112" s="326"/>
      <c r="X112" s="326"/>
      <c r="Y112" s="327"/>
      <c r="Z112" s="327"/>
      <c r="AA112" s="350"/>
    </row>
    <row r="113" spans="1:27">
      <c r="A113" s="325"/>
      <c r="B113" s="325"/>
      <c r="C113" s="325"/>
      <c r="D113" s="326"/>
      <c r="E113" s="326"/>
      <c r="F113" s="326"/>
      <c r="G113" s="326"/>
      <c r="H113" s="326"/>
      <c r="I113" s="326"/>
      <c r="J113" s="326"/>
      <c r="K113" s="326"/>
      <c r="L113" s="326"/>
      <c r="M113" s="326"/>
      <c r="N113" s="326"/>
      <c r="O113" s="326"/>
      <c r="P113" s="326"/>
      <c r="Q113" s="326"/>
      <c r="R113" s="326"/>
      <c r="S113" s="326"/>
      <c r="T113" s="326"/>
      <c r="U113" s="326"/>
      <c r="V113" s="326"/>
      <c r="W113" s="326"/>
      <c r="X113" s="326"/>
      <c r="Y113" s="327"/>
      <c r="Z113" s="327"/>
      <c r="AA113" s="350"/>
    </row>
    <row r="114" spans="1:27">
      <c r="A114" s="325"/>
      <c r="B114" s="325"/>
      <c r="C114" s="325"/>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7"/>
      <c r="Z114" s="327"/>
      <c r="AA114" s="350"/>
    </row>
    <row r="115" spans="1:27">
      <c r="A115" s="325"/>
      <c r="B115" s="325"/>
      <c r="C115" s="325"/>
      <c r="D115" s="326"/>
      <c r="E115" s="326"/>
      <c r="F115" s="326"/>
      <c r="G115" s="326"/>
      <c r="H115" s="326"/>
      <c r="I115" s="326"/>
      <c r="J115" s="326"/>
      <c r="K115" s="326"/>
      <c r="L115" s="326"/>
      <c r="M115" s="326"/>
      <c r="N115" s="326"/>
      <c r="O115" s="326"/>
      <c r="P115" s="326"/>
      <c r="Q115" s="326"/>
      <c r="R115" s="326"/>
      <c r="S115" s="326"/>
      <c r="T115" s="326"/>
      <c r="U115" s="326"/>
      <c r="V115" s="326"/>
      <c r="W115" s="326"/>
      <c r="X115" s="326"/>
      <c r="Y115" s="327"/>
      <c r="Z115" s="327"/>
      <c r="AA115" s="350"/>
    </row>
    <row r="116" spans="1:27">
      <c r="A116" s="325"/>
      <c r="B116" s="325"/>
      <c r="C116" s="325"/>
      <c r="D116" s="326"/>
      <c r="E116" s="326"/>
      <c r="F116" s="326"/>
      <c r="G116" s="326"/>
      <c r="H116" s="326"/>
      <c r="I116" s="326"/>
      <c r="J116" s="326"/>
      <c r="K116" s="326"/>
      <c r="L116" s="326"/>
      <c r="M116" s="326"/>
      <c r="N116" s="326"/>
      <c r="O116" s="326"/>
      <c r="P116" s="326"/>
      <c r="Q116" s="326"/>
      <c r="R116" s="326"/>
      <c r="S116" s="326"/>
      <c r="T116" s="326"/>
      <c r="U116" s="326"/>
      <c r="V116" s="326"/>
      <c r="W116" s="326"/>
      <c r="X116" s="326"/>
      <c r="Y116" s="327"/>
      <c r="Z116" s="327"/>
      <c r="AA116" s="350"/>
    </row>
    <row r="117" spans="1:27">
      <c r="A117" s="325"/>
      <c r="B117" s="325"/>
      <c r="C117" s="325"/>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7"/>
      <c r="Z117" s="327"/>
      <c r="AA117" s="350"/>
    </row>
    <row r="118" spans="1:27">
      <c r="A118" s="325"/>
      <c r="B118" s="325"/>
      <c r="C118" s="325"/>
      <c r="D118" s="326"/>
      <c r="E118" s="326"/>
      <c r="F118" s="326"/>
      <c r="G118" s="326"/>
      <c r="H118" s="326"/>
      <c r="I118" s="326"/>
      <c r="J118" s="326"/>
      <c r="K118" s="326"/>
      <c r="L118" s="326"/>
      <c r="M118" s="326"/>
      <c r="N118" s="326"/>
      <c r="O118" s="326"/>
      <c r="P118" s="326"/>
      <c r="Q118" s="326"/>
      <c r="R118" s="326"/>
      <c r="S118" s="326"/>
      <c r="T118" s="326"/>
      <c r="U118" s="326"/>
      <c r="V118" s="326"/>
      <c r="W118" s="326"/>
      <c r="X118" s="326"/>
      <c r="Y118" s="350"/>
      <c r="Z118" s="350"/>
      <c r="AA118" s="350"/>
    </row>
    <row r="119" spans="1:27">
      <c r="A119" s="348"/>
      <c r="B119" s="348"/>
      <c r="C119" s="348"/>
      <c r="D119" s="326"/>
      <c r="E119" s="326"/>
      <c r="F119" s="326"/>
      <c r="G119" s="326"/>
      <c r="H119" s="326"/>
      <c r="I119" s="326"/>
      <c r="J119" s="326"/>
      <c r="K119" s="326"/>
      <c r="L119" s="326"/>
      <c r="M119" s="326"/>
      <c r="N119" s="326"/>
      <c r="O119" s="326"/>
      <c r="P119" s="326"/>
      <c r="Q119" s="326"/>
      <c r="R119" s="326"/>
      <c r="S119" s="326"/>
      <c r="T119" s="326"/>
      <c r="U119" s="326"/>
      <c r="V119" s="326"/>
      <c r="W119" s="326"/>
      <c r="X119" s="326"/>
      <c r="Y119" s="350"/>
      <c r="Z119" s="350"/>
      <c r="AA119" s="350"/>
    </row>
    <row r="120" spans="1:27">
      <c r="A120" s="352"/>
      <c r="B120" s="352"/>
      <c r="C120" s="352"/>
      <c r="D120" s="319"/>
      <c r="E120" s="319"/>
      <c r="F120" s="319"/>
      <c r="G120" s="319"/>
      <c r="H120" s="319"/>
      <c r="I120" s="319"/>
      <c r="J120" s="319"/>
      <c r="K120" s="319"/>
      <c r="L120" s="319"/>
      <c r="M120" s="319"/>
      <c r="N120" s="319"/>
      <c r="O120" s="319"/>
      <c r="P120" s="319"/>
      <c r="Q120" s="319"/>
      <c r="R120" s="319"/>
      <c r="Y120" s="327"/>
      <c r="Z120" s="327"/>
      <c r="AA120" s="327"/>
    </row>
    <row r="121" spans="1:27">
      <c r="A121" s="351"/>
      <c r="B121" s="352"/>
      <c r="C121" s="352"/>
      <c r="D121" s="319"/>
      <c r="E121" s="319"/>
      <c r="F121" s="319"/>
      <c r="G121" s="319"/>
      <c r="H121" s="319"/>
      <c r="I121" s="319"/>
      <c r="J121" s="319"/>
      <c r="K121" s="319"/>
      <c r="L121" s="319"/>
      <c r="M121" s="319"/>
      <c r="N121" s="319"/>
      <c r="O121" s="319"/>
      <c r="P121" s="319"/>
      <c r="Q121" s="319"/>
      <c r="R121" s="319"/>
      <c r="Y121" s="327"/>
      <c r="Z121" s="327"/>
      <c r="AA121" s="327"/>
    </row>
    <row r="122" spans="1:27" s="326" customFormat="1">
      <c r="A122" s="347"/>
      <c r="B122" s="325"/>
      <c r="C122" s="325"/>
      <c r="Y122" s="327"/>
      <c r="Z122" s="327"/>
      <c r="AA122" s="327"/>
    </row>
    <row r="123" spans="1:27" s="326" customFormat="1">
      <c r="A123" s="347"/>
      <c r="B123" s="325"/>
      <c r="C123" s="325"/>
      <c r="Y123" s="327"/>
      <c r="Z123" s="327"/>
      <c r="AA123" s="327"/>
    </row>
    <row r="124" spans="1:27" s="326" customFormat="1">
      <c r="A124" s="347"/>
      <c r="B124" s="325"/>
      <c r="C124" s="325"/>
      <c r="Y124" s="327"/>
      <c r="Z124" s="327"/>
      <c r="AA124" s="327"/>
    </row>
    <row r="125" spans="1:27" s="326" customFormat="1">
      <c r="A125" s="347"/>
      <c r="B125" s="325"/>
      <c r="C125" s="325"/>
      <c r="Y125" s="327"/>
      <c r="Z125" s="327"/>
      <c r="AA125" s="327"/>
    </row>
    <row r="126" spans="1:27" s="326" customFormat="1">
      <c r="A126" s="347"/>
      <c r="B126" s="325"/>
      <c r="C126" s="325"/>
      <c r="Y126" s="327"/>
      <c r="Z126" s="327"/>
      <c r="AA126" s="327"/>
    </row>
    <row r="127" spans="1:27" s="326" customFormat="1">
      <c r="A127" s="347"/>
      <c r="B127" s="348"/>
      <c r="C127" s="348"/>
      <c r="Y127" s="350"/>
      <c r="Z127" s="350"/>
      <c r="AA127" s="350"/>
    </row>
    <row r="128" spans="1:27" s="326" customFormat="1">
      <c r="A128" s="325"/>
      <c r="B128" s="347"/>
      <c r="C128" s="347"/>
      <c r="Y128" s="350"/>
      <c r="Z128" s="350"/>
      <c r="AA128" s="350"/>
    </row>
    <row r="129" spans="1:27">
      <c r="A129" s="351"/>
      <c r="B129" s="352"/>
      <c r="C129" s="352"/>
      <c r="D129" s="319"/>
      <c r="E129" s="319"/>
      <c r="F129" s="319"/>
      <c r="G129" s="319"/>
      <c r="H129" s="319"/>
      <c r="I129" s="319"/>
      <c r="J129" s="319"/>
      <c r="K129" s="319"/>
      <c r="L129" s="319"/>
      <c r="M129" s="319"/>
      <c r="N129" s="319"/>
      <c r="O129" s="319"/>
      <c r="P129" s="319"/>
      <c r="Q129" s="319"/>
      <c r="R129" s="319"/>
      <c r="Y129" s="350"/>
      <c r="Z129" s="350"/>
      <c r="AA129" s="350"/>
    </row>
    <row r="130" spans="1:27">
      <c r="A130" s="352"/>
      <c r="B130" s="352"/>
      <c r="C130" s="352"/>
      <c r="D130" s="319"/>
      <c r="E130" s="319"/>
      <c r="F130" s="319"/>
      <c r="G130" s="319"/>
      <c r="H130" s="319"/>
      <c r="I130" s="319"/>
      <c r="J130" s="319"/>
      <c r="K130" s="319"/>
      <c r="L130" s="319"/>
      <c r="M130" s="319"/>
      <c r="N130" s="319"/>
      <c r="O130" s="319"/>
      <c r="P130" s="319"/>
      <c r="Q130" s="319"/>
      <c r="R130" s="319"/>
      <c r="Y130" s="350"/>
      <c r="Z130" s="350"/>
      <c r="AA130" s="350"/>
    </row>
    <row r="131" spans="1:27">
      <c r="A131" s="352"/>
      <c r="B131" s="352"/>
      <c r="C131" s="352"/>
      <c r="D131" s="319"/>
      <c r="E131" s="319"/>
      <c r="F131" s="319"/>
      <c r="G131" s="319"/>
      <c r="H131" s="319"/>
      <c r="I131" s="319"/>
      <c r="J131" s="319"/>
      <c r="K131" s="319"/>
      <c r="L131" s="319"/>
      <c r="M131" s="319"/>
      <c r="N131" s="319"/>
      <c r="O131" s="319"/>
      <c r="P131" s="319"/>
      <c r="Q131" s="319"/>
      <c r="R131" s="319"/>
      <c r="Y131" s="350"/>
      <c r="Z131" s="350"/>
      <c r="AA131" s="350"/>
    </row>
    <row r="132" spans="1:27">
      <c r="A132" s="351"/>
      <c r="B132" s="352"/>
      <c r="C132" s="352"/>
      <c r="D132" s="319"/>
      <c r="E132" s="319"/>
      <c r="F132" s="319"/>
      <c r="G132" s="319"/>
      <c r="H132" s="319"/>
      <c r="I132" s="319"/>
      <c r="J132" s="319"/>
      <c r="K132" s="319"/>
      <c r="L132" s="319"/>
      <c r="M132" s="319"/>
      <c r="N132" s="319"/>
      <c r="O132" s="319"/>
      <c r="P132" s="319"/>
      <c r="Q132" s="319"/>
      <c r="R132" s="319"/>
      <c r="Y132" s="350"/>
      <c r="Z132" s="350"/>
      <c r="AA132" s="350"/>
    </row>
    <row r="133" spans="1:27">
      <c r="A133" s="325"/>
      <c r="B133" s="325"/>
      <c r="C133" s="347"/>
      <c r="D133" s="326"/>
      <c r="E133" s="326"/>
      <c r="F133" s="326"/>
      <c r="G133" s="326"/>
      <c r="H133" s="326"/>
      <c r="I133" s="326"/>
      <c r="J133" s="326"/>
      <c r="K133" s="326"/>
      <c r="L133" s="326"/>
      <c r="M133" s="326"/>
      <c r="N133" s="326"/>
      <c r="O133" s="326"/>
      <c r="P133" s="326"/>
      <c r="Q133" s="326"/>
      <c r="R133" s="326"/>
      <c r="S133" s="326"/>
      <c r="T133" s="326"/>
      <c r="U133" s="326"/>
      <c r="V133" s="326"/>
      <c r="W133" s="326"/>
      <c r="X133" s="326"/>
      <c r="Y133" s="350"/>
      <c r="Z133" s="350"/>
      <c r="AA133" s="350"/>
    </row>
    <row r="134" spans="1:27">
      <c r="A134" s="325"/>
      <c r="B134" s="325"/>
      <c r="C134" s="347"/>
      <c r="D134" s="326"/>
      <c r="E134" s="326"/>
      <c r="F134" s="326"/>
      <c r="G134" s="326"/>
      <c r="H134" s="326"/>
      <c r="I134" s="326"/>
      <c r="J134" s="326"/>
      <c r="K134" s="326"/>
      <c r="L134" s="326"/>
      <c r="M134" s="326"/>
      <c r="N134" s="326"/>
      <c r="O134" s="326"/>
      <c r="P134" s="326"/>
      <c r="Q134" s="326"/>
      <c r="R134" s="326"/>
      <c r="S134" s="326"/>
      <c r="T134" s="326"/>
      <c r="U134" s="326"/>
      <c r="V134" s="326"/>
      <c r="W134" s="326"/>
      <c r="X134" s="326"/>
      <c r="Y134" s="350"/>
      <c r="Z134" s="350"/>
      <c r="AA134" s="350"/>
    </row>
    <row r="135" spans="1:27">
      <c r="A135" s="325"/>
      <c r="B135" s="325"/>
      <c r="C135" s="347"/>
      <c r="D135" s="326"/>
      <c r="E135" s="326"/>
      <c r="F135" s="326"/>
      <c r="G135" s="326"/>
      <c r="H135" s="326"/>
      <c r="I135" s="326"/>
      <c r="J135" s="326"/>
      <c r="K135" s="326"/>
      <c r="L135" s="326"/>
      <c r="M135" s="326"/>
      <c r="N135" s="326"/>
      <c r="O135" s="326"/>
      <c r="P135" s="326"/>
      <c r="Q135" s="326"/>
      <c r="R135" s="326"/>
      <c r="S135" s="326"/>
      <c r="T135" s="326"/>
      <c r="U135" s="326"/>
      <c r="V135" s="326"/>
      <c r="W135" s="326"/>
      <c r="X135" s="326"/>
      <c r="Y135" s="350"/>
      <c r="Z135" s="350"/>
      <c r="AA135" s="350"/>
    </row>
    <row r="136" spans="1:27">
      <c r="A136" s="325"/>
      <c r="B136" s="325"/>
      <c r="C136" s="347"/>
      <c r="D136" s="326"/>
      <c r="E136" s="326"/>
      <c r="F136" s="326"/>
      <c r="G136" s="326"/>
      <c r="H136" s="326"/>
      <c r="I136" s="326"/>
      <c r="J136" s="326"/>
      <c r="K136" s="326"/>
      <c r="L136" s="326"/>
      <c r="M136" s="326"/>
      <c r="N136" s="326"/>
      <c r="O136" s="326"/>
      <c r="P136" s="326"/>
      <c r="Q136" s="326"/>
      <c r="R136" s="326"/>
      <c r="S136" s="326"/>
      <c r="T136" s="326"/>
      <c r="U136" s="326"/>
      <c r="V136" s="326"/>
      <c r="W136" s="326"/>
      <c r="X136" s="326"/>
      <c r="Y136" s="350"/>
      <c r="Z136" s="350"/>
      <c r="AA136" s="350"/>
    </row>
    <row r="137" spans="1:27">
      <c r="A137" s="325"/>
      <c r="B137" s="325"/>
      <c r="C137" s="347"/>
      <c r="D137" s="326"/>
      <c r="E137" s="326"/>
      <c r="F137" s="326"/>
      <c r="G137" s="326"/>
      <c r="H137" s="326"/>
      <c r="I137" s="326"/>
      <c r="J137" s="326"/>
      <c r="K137" s="326"/>
      <c r="L137" s="326"/>
      <c r="M137" s="326"/>
      <c r="N137" s="326"/>
      <c r="O137" s="326"/>
      <c r="P137" s="326"/>
      <c r="Q137" s="326"/>
      <c r="R137" s="326"/>
      <c r="S137" s="326"/>
      <c r="T137" s="326"/>
      <c r="U137" s="326"/>
      <c r="V137" s="326"/>
      <c r="W137" s="326"/>
      <c r="X137" s="326"/>
      <c r="Y137" s="350"/>
      <c r="Z137" s="350"/>
      <c r="AA137" s="350"/>
    </row>
    <row r="138" spans="1:27">
      <c r="A138" s="325"/>
      <c r="B138" s="325"/>
      <c r="C138" s="347"/>
      <c r="D138" s="326"/>
      <c r="E138" s="326"/>
      <c r="F138" s="326"/>
      <c r="G138" s="326"/>
      <c r="H138" s="326"/>
      <c r="I138" s="326"/>
      <c r="J138" s="326"/>
      <c r="K138" s="326"/>
      <c r="L138" s="326"/>
      <c r="M138" s="326"/>
      <c r="N138" s="326"/>
      <c r="O138" s="326"/>
      <c r="P138" s="326"/>
      <c r="Q138" s="326"/>
      <c r="R138" s="326"/>
      <c r="S138" s="326"/>
      <c r="T138" s="326"/>
      <c r="U138" s="326"/>
      <c r="V138" s="326"/>
      <c r="W138" s="326"/>
      <c r="X138" s="326"/>
      <c r="Y138" s="350"/>
      <c r="Z138" s="350"/>
      <c r="AA138" s="350"/>
    </row>
    <row r="139" spans="1:27">
      <c r="A139" s="325"/>
      <c r="B139" s="325"/>
      <c r="C139" s="347"/>
      <c r="D139" s="326"/>
      <c r="E139" s="326"/>
      <c r="F139" s="326"/>
      <c r="G139" s="326"/>
      <c r="H139" s="326"/>
      <c r="I139" s="326"/>
      <c r="J139" s="326"/>
      <c r="K139" s="326"/>
      <c r="L139" s="326"/>
      <c r="M139" s="326"/>
      <c r="N139" s="326"/>
      <c r="O139" s="326"/>
      <c r="P139" s="326"/>
      <c r="Q139" s="326"/>
      <c r="R139" s="326"/>
      <c r="S139" s="326"/>
      <c r="T139" s="326"/>
      <c r="U139" s="326"/>
      <c r="V139" s="326"/>
      <c r="W139" s="326"/>
      <c r="X139" s="326"/>
      <c r="Y139" s="350"/>
      <c r="Z139" s="350"/>
      <c r="AA139" s="350"/>
    </row>
    <row r="140" spans="1:27">
      <c r="A140" s="325"/>
      <c r="B140" s="325"/>
      <c r="C140" s="347"/>
      <c r="D140" s="326"/>
      <c r="E140" s="326"/>
      <c r="F140" s="326"/>
      <c r="G140" s="326"/>
      <c r="H140" s="326"/>
      <c r="I140" s="326"/>
      <c r="J140" s="326"/>
      <c r="K140" s="326"/>
      <c r="L140" s="326"/>
      <c r="M140" s="326"/>
      <c r="N140" s="326"/>
      <c r="O140" s="326"/>
      <c r="P140" s="326"/>
      <c r="Q140" s="326"/>
      <c r="R140" s="326"/>
      <c r="S140" s="326"/>
      <c r="T140" s="326"/>
      <c r="U140" s="326"/>
      <c r="V140" s="326"/>
      <c r="W140" s="326"/>
      <c r="X140" s="326"/>
      <c r="Y140" s="350"/>
      <c r="Z140" s="350"/>
      <c r="AA140" s="350"/>
    </row>
    <row r="141" spans="1:27">
      <c r="A141" s="325"/>
      <c r="B141" s="325"/>
      <c r="C141" s="347"/>
      <c r="D141" s="326"/>
      <c r="E141" s="326"/>
      <c r="F141" s="326"/>
      <c r="G141" s="326"/>
      <c r="H141" s="326"/>
      <c r="I141" s="326"/>
      <c r="J141" s="326"/>
      <c r="K141" s="326"/>
      <c r="L141" s="326"/>
      <c r="M141" s="326"/>
      <c r="N141" s="326"/>
      <c r="O141" s="326"/>
      <c r="P141" s="326"/>
      <c r="Q141" s="326"/>
      <c r="R141" s="326"/>
      <c r="S141" s="326"/>
      <c r="T141" s="326"/>
      <c r="U141" s="326"/>
      <c r="V141" s="326"/>
      <c r="W141" s="326"/>
      <c r="X141" s="326"/>
      <c r="Y141" s="350"/>
      <c r="Z141" s="350"/>
      <c r="AA141" s="350"/>
    </row>
    <row r="142" spans="1:27">
      <c r="A142" s="325"/>
      <c r="B142" s="325"/>
      <c r="C142" s="347"/>
      <c r="D142" s="326"/>
      <c r="E142" s="326"/>
      <c r="F142" s="326"/>
      <c r="G142" s="326"/>
      <c r="H142" s="326"/>
      <c r="I142" s="326"/>
      <c r="J142" s="326"/>
      <c r="K142" s="326"/>
      <c r="L142" s="326"/>
      <c r="M142" s="326"/>
      <c r="N142" s="326"/>
      <c r="O142" s="326"/>
      <c r="P142" s="326"/>
      <c r="Q142" s="326"/>
      <c r="R142" s="326"/>
      <c r="S142" s="326"/>
      <c r="T142" s="326"/>
      <c r="U142" s="326"/>
      <c r="V142" s="326"/>
      <c r="W142" s="326"/>
      <c r="X142" s="326"/>
    </row>
    <row r="143" spans="1:27">
      <c r="A143" s="325"/>
      <c r="B143" s="325"/>
      <c r="C143" s="347"/>
      <c r="D143" s="326"/>
      <c r="E143" s="326"/>
      <c r="F143" s="326"/>
      <c r="G143" s="326"/>
      <c r="H143" s="326"/>
      <c r="I143" s="326"/>
      <c r="J143" s="326"/>
      <c r="K143" s="326"/>
      <c r="L143" s="326"/>
      <c r="M143" s="326"/>
      <c r="N143" s="326"/>
      <c r="O143" s="326"/>
      <c r="P143" s="326"/>
      <c r="Q143" s="326"/>
      <c r="R143" s="326"/>
      <c r="S143" s="326"/>
      <c r="T143" s="326"/>
      <c r="U143" s="326"/>
      <c r="V143" s="326"/>
      <c r="W143" s="326"/>
      <c r="X143" s="326"/>
    </row>
    <row r="144" spans="1:27">
      <c r="A144" s="325"/>
      <c r="B144" s="325"/>
      <c r="C144" s="347"/>
      <c r="D144" s="326"/>
      <c r="E144" s="326"/>
      <c r="F144" s="326"/>
      <c r="G144" s="326"/>
      <c r="H144" s="326"/>
      <c r="I144" s="326"/>
      <c r="J144" s="326"/>
      <c r="K144" s="326"/>
      <c r="L144" s="326"/>
      <c r="M144" s="326"/>
      <c r="N144" s="326"/>
      <c r="O144" s="326"/>
      <c r="P144" s="326"/>
      <c r="Q144" s="326"/>
      <c r="R144" s="326"/>
      <c r="S144" s="326"/>
      <c r="T144" s="326"/>
      <c r="U144" s="326"/>
      <c r="V144" s="326"/>
      <c r="W144" s="326"/>
      <c r="X144" s="326"/>
    </row>
    <row r="145" spans="1:27">
      <c r="A145" s="325"/>
      <c r="B145" s="325"/>
      <c r="C145" s="347"/>
      <c r="D145" s="326"/>
      <c r="E145" s="326"/>
      <c r="F145" s="326"/>
      <c r="G145" s="326"/>
      <c r="H145" s="326"/>
      <c r="I145" s="326"/>
      <c r="J145" s="326"/>
      <c r="K145" s="326"/>
      <c r="L145" s="326"/>
      <c r="M145" s="326"/>
      <c r="N145" s="326"/>
      <c r="O145" s="326"/>
      <c r="P145" s="326"/>
      <c r="Q145" s="326"/>
      <c r="R145" s="326"/>
      <c r="S145" s="326"/>
      <c r="T145" s="326"/>
      <c r="U145" s="326"/>
      <c r="V145" s="326"/>
      <c r="W145" s="326"/>
      <c r="X145" s="326"/>
      <c r="Y145" s="355"/>
      <c r="Z145" s="355"/>
      <c r="AA145" s="355"/>
    </row>
    <row r="146" spans="1:27">
      <c r="A146" s="325"/>
      <c r="B146" s="325"/>
      <c r="C146" s="347"/>
      <c r="D146" s="326"/>
      <c r="E146" s="326"/>
      <c r="F146" s="326"/>
      <c r="G146" s="326"/>
      <c r="H146" s="326"/>
      <c r="I146" s="326"/>
      <c r="J146" s="326"/>
      <c r="K146" s="326"/>
      <c r="L146" s="326"/>
      <c r="M146" s="326"/>
      <c r="N146" s="326"/>
      <c r="O146" s="326"/>
      <c r="P146" s="326"/>
      <c r="Q146" s="326"/>
      <c r="R146" s="326"/>
      <c r="S146" s="326"/>
      <c r="T146" s="326"/>
      <c r="U146" s="326"/>
      <c r="V146" s="326"/>
      <c r="W146" s="326"/>
      <c r="X146" s="326"/>
      <c r="Y146" s="355"/>
      <c r="Z146" s="355"/>
      <c r="AA146" s="355"/>
    </row>
    <row r="147" spans="1:27" s="356" customFormat="1">
      <c r="A147" s="325"/>
      <c r="B147" s="347"/>
      <c r="C147" s="347"/>
      <c r="D147" s="347"/>
      <c r="E147" s="347"/>
      <c r="F147" s="347"/>
      <c r="G147" s="347"/>
      <c r="Y147" s="355"/>
      <c r="Z147" s="355"/>
      <c r="AA147" s="355"/>
    </row>
    <row r="148" spans="1:27" s="356" customFormat="1">
      <c r="A148" s="325"/>
      <c r="B148" s="347"/>
      <c r="C148" s="347"/>
      <c r="D148" s="347"/>
      <c r="E148" s="347"/>
      <c r="F148" s="347"/>
      <c r="G148" s="347"/>
      <c r="Y148" s="355"/>
      <c r="Z148" s="355"/>
      <c r="AA148" s="355"/>
    </row>
    <row r="149" spans="1:27" s="356" customFormat="1">
      <c r="A149" s="347"/>
      <c r="B149" s="347"/>
      <c r="C149" s="347"/>
      <c r="D149" s="347"/>
      <c r="E149" s="347"/>
      <c r="F149" s="347"/>
      <c r="G149" s="347"/>
      <c r="Y149" s="355"/>
      <c r="Z149" s="355"/>
      <c r="AA149" s="355"/>
    </row>
    <row r="150" spans="1:27" s="356" customFormat="1">
      <c r="A150" s="349"/>
      <c r="B150" s="347"/>
      <c r="C150" s="347"/>
      <c r="D150" s="347"/>
      <c r="E150" s="347"/>
      <c r="F150" s="347"/>
      <c r="G150" s="347"/>
      <c r="Y150" s="355"/>
      <c r="Z150" s="355"/>
      <c r="AA150" s="355"/>
    </row>
    <row r="151" spans="1:27" s="356" customFormat="1">
      <c r="A151" s="357"/>
      <c r="B151" s="357"/>
      <c r="C151" s="357"/>
      <c r="D151" s="357"/>
      <c r="E151" s="357"/>
      <c r="F151" s="357"/>
      <c r="G151" s="347"/>
      <c r="Y151" s="355"/>
      <c r="Z151" s="355"/>
      <c r="AA151" s="355"/>
    </row>
    <row r="152" spans="1:27" s="356" customFormat="1">
      <c r="A152" s="348"/>
      <c r="B152" s="357"/>
      <c r="C152" s="357"/>
      <c r="D152" s="348"/>
      <c r="E152" s="348"/>
      <c r="F152" s="348"/>
      <c r="G152" s="347"/>
      <c r="Y152" s="355"/>
      <c r="Z152" s="355"/>
      <c r="AA152" s="355"/>
    </row>
    <row r="153" spans="1:27" s="356" customFormat="1">
      <c r="A153" s="348"/>
      <c r="B153" s="348"/>
      <c r="C153" s="348"/>
      <c r="D153" s="348"/>
      <c r="E153" s="348"/>
      <c r="F153" s="348"/>
      <c r="G153" s="347"/>
      <c r="Y153" s="355"/>
      <c r="Z153" s="355"/>
      <c r="AA153" s="355"/>
    </row>
    <row r="154" spans="1:27" s="356" customFormat="1">
      <c r="A154" s="325"/>
      <c r="B154" s="347"/>
      <c r="C154" s="347"/>
      <c r="D154" s="347"/>
      <c r="E154" s="347"/>
      <c r="F154" s="347"/>
      <c r="G154" s="347"/>
      <c r="Y154" s="355"/>
      <c r="Z154" s="355"/>
      <c r="AA154" s="355"/>
    </row>
    <row r="155" spans="1:27" s="356" customFormat="1">
      <c r="A155" s="347"/>
      <c r="B155" s="347"/>
      <c r="C155" s="347"/>
      <c r="D155" s="347"/>
      <c r="E155" s="347"/>
      <c r="F155" s="347"/>
      <c r="G155" s="347"/>
      <c r="Y155" s="355"/>
      <c r="Z155" s="355"/>
      <c r="AA155" s="355"/>
    </row>
    <row r="156" spans="1:27" s="356" customFormat="1">
      <c r="A156" s="325"/>
      <c r="B156" s="347"/>
      <c r="C156" s="347"/>
      <c r="D156" s="347"/>
      <c r="E156" s="347"/>
      <c r="F156" s="347"/>
      <c r="G156" s="347"/>
      <c r="Y156" s="355"/>
      <c r="Z156" s="355"/>
      <c r="AA156" s="355"/>
    </row>
    <row r="157" spans="1:27" s="356" customFormat="1">
      <c r="A157" s="357"/>
      <c r="B157" s="357"/>
      <c r="C157" s="357"/>
      <c r="D157" s="357"/>
      <c r="E157" s="357"/>
      <c r="F157" s="357"/>
      <c r="G157" s="347"/>
      <c r="Y157" s="355"/>
      <c r="Z157" s="355"/>
      <c r="AA157" s="355"/>
    </row>
    <row r="158" spans="1:27" s="356" customFormat="1">
      <c r="A158" s="348"/>
      <c r="B158" s="348"/>
      <c r="C158" s="348"/>
      <c r="D158" s="348"/>
      <c r="E158" s="348"/>
      <c r="F158" s="348"/>
      <c r="G158" s="347"/>
      <c r="Y158" s="355"/>
      <c r="Z158" s="355"/>
      <c r="AA158" s="355"/>
    </row>
    <row r="159" spans="1:27" s="356" customFormat="1">
      <c r="A159" s="357"/>
      <c r="B159" s="357"/>
      <c r="C159" s="357"/>
      <c r="D159" s="357"/>
      <c r="E159" s="357"/>
      <c r="F159" s="357"/>
      <c r="G159" s="347"/>
      <c r="Y159" s="355"/>
      <c r="Z159" s="355"/>
      <c r="AA159" s="355"/>
    </row>
    <row r="160" spans="1:27" s="356" customFormat="1">
      <c r="A160" s="357"/>
      <c r="B160" s="348"/>
      <c r="C160" s="348"/>
      <c r="D160" s="348"/>
      <c r="E160" s="348"/>
      <c r="F160" s="348"/>
      <c r="G160" s="347"/>
      <c r="Y160" s="355"/>
      <c r="Z160" s="355"/>
      <c r="AA160" s="355"/>
    </row>
    <row r="161" spans="1:27" s="356" customFormat="1">
      <c r="A161" s="348"/>
      <c r="B161" s="348"/>
      <c r="C161" s="348"/>
      <c r="D161" s="348"/>
      <c r="E161" s="348"/>
      <c r="F161" s="348"/>
      <c r="G161" s="347"/>
      <c r="Y161" s="355"/>
      <c r="Z161" s="355"/>
      <c r="AA161" s="355"/>
    </row>
    <row r="162" spans="1:27" s="356" customFormat="1">
      <c r="A162" s="325"/>
      <c r="B162" s="347"/>
      <c r="C162" s="347"/>
      <c r="D162" s="347"/>
      <c r="E162" s="347"/>
      <c r="F162" s="347"/>
      <c r="G162" s="347"/>
      <c r="Y162" s="355"/>
      <c r="Z162" s="355"/>
      <c r="AA162" s="355"/>
    </row>
    <row r="163" spans="1:27" s="356" customFormat="1">
      <c r="A163" s="347"/>
      <c r="B163" s="347"/>
      <c r="C163" s="347"/>
      <c r="D163" s="347"/>
      <c r="E163" s="347"/>
      <c r="F163" s="347"/>
      <c r="G163" s="347"/>
      <c r="Y163" s="355"/>
      <c r="Z163" s="355"/>
      <c r="AA163" s="355"/>
    </row>
    <row r="164" spans="1:27" s="356" customFormat="1">
      <c r="A164" s="325"/>
      <c r="B164" s="347"/>
      <c r="C164" s="347"/>
      <c r="D164" s="347"/>
      <c r="E164" s="347"/>
      <c r="F164" s="347"/>
      <c r="G164" s="347"/>
      <c r="Y164" s="355"/>
      <c r="Z164" s="355"/>
      <c r="AA164" s="355"/>
    </row>
    <row r="165" spans="1:27" s="356" customFormat="1">
      <c r="A165" s="347"/>
      <c r="B165" s="347"/>
      <c r="C165" s="347"/>
      <c r="D165" s="347"/>
      <c r="E165" s="347"/>
      <c r="F165" s="347"/>
      <c r="G165" s="347"/>
      <c r="Y165" s="355"/>
      <c r="Z165" s="355"/>
      <c r="AA165" s="355"/>
    </row>
    <row r="166" spans="1:27" s="356" customFormat="1">
      <c r="A166" s="358"/>
      <c r="B166" s="358"/>
      <c r="C166" s="358"/>
      <c r="D166" s="358"/>
      <c r="F166" s="358"/>
      <c r="G166" s="358"/>
      <c r="V166" s="358"/>
      <c r="Y166" s="355"/>
      <c r="Z166" s="355"/>
      <c r="AA166" s="355"/>
    </row>
    <row r="167" spans="1:27" s="356" customFormat="1">
      <c r="A167" s="348"/>
      <c r="B167" s="348"/>
      <c r="C167" s="348"/>
      <c r="D167" s="348"/>
      <c r="F167" s="348"/>
      <c r="G167" s="348"/>
      <c r="V167" s="348"/>
      <c r="Y167" s="355"/>
      <c r="Z167" s="355"/>
      <c r="AA167" s="355"/>
    </row>
    <row r="168" spans="1:27" s="356" customFormat="1">
      <c r="A168" s="358"/>
      <c r="B168" s="358"/>
      <c r="C168" s="358"/>
      <c r="D168" s="358"/>
      <c r="F168" s="358"/>
      <c r="G168" s="358"/>
      <c r="V168" s="358"/>
      <c r="Y168" s="355"/>
      <c r="Z168" s="355"/>
      <c r="AA168" s="355"/>
    </row>
    <row r="169" spans="1:27" s="356" customFormat="1">
      <c r="A169" s="348"/>
      <c r="B169" s="348"/>
      <c r="C169" s="358"/>
      <c r="D169" s="358"/>
      <c r="F169" s="348"/>
      <c r="G169" s="348"/>
      <c r="V169" s="348"/>
      <c r="Y169" s="355"/>
      <c r="Z169" s="355"/>
      <c r="AA169" s="355"/>
    </row>
    <row r="170" spans="1:27" s="356" customFormat="1">
      <c r="A170" s="348"/>
      <c r="B170" s="348"/>
      <c r="C170" s="348"/>
      <c r="D170" s="348"/>
      <c r="F170" s="348"/>
      <c r="G170" s="348"/>
      <c r="V170" s="348"/>
      <c r="Y170" s="355"/>
      <c r="Z170" s="355"/>
      <c r="AA170" s="355"/>
    </row>
    <row r="171" spans="1:27" s="356" customFormat="1">
      <c r="A171" s="358"/>
      <c r="B171" s="358"/>
      <c r="C171" s="358"/>
      <c r="D171" s="358"/>
      <c r="F171" s="358"/>
      <c r="G171" s="358"/>
      <c r="V171" s="358"/>
      <c r="Y171" s="355"/>
      <c r="Z171" s="355"/>
      <c r="AA171" s="355"/>
    </row>
    <row r="172" spans="1:27" s="356" customFormat="1">
      <c r="A172" s="348"/>
      <c r="B172" s="348"/>
      <c r="C172" s="348"/>
      <c r="D172" s="348"/>
      <c r="F172" s="348"/>
      <c r="G172" s="348"/>
      <c r="V172" s="348"/>
      <c r="Y172" s="355"/>
      <c r="Z172" s="355"/>
      <c r="AA172" s="355"/>
    </row>
    <row r="173" spans="1:27" s="356" customFormat="1">
      <c r="A173" s="358"/>
      <c r="B173" s="358"/>
      <c r="C173" s="358"/>
      <c r="D173" s="358"/>
      <c r="F173" s="358"/>
      <c r="G173" s="358"/>
      <c r="V173" s="358"/>
      <c r="Y173" s="355"/>
      <c r="Z173" s="355"/>
      <c r="AA173" s="355"/>
    </row>
    <row r="174" spans="1:27" s="356" customFormat="1">
      <c r="A174" s="348"/>
      <c r="B174" s="348"/>
      <c r="C174" s="358"/>
      <c r="D174" s="358"/>
      <c r="F174" s="348"/>
      <c r="G174" s="348"/>
      <c r="V174" s="348"/>
      <c r="Y174" s="355"/>
      <c r="Z174" s="355"/>
      <c r="AA174" s="355"/>
    </row>
    <row r="175" spans="1:27" s="356" customFormat="1">
      <c r="A175" s="348"/>
      <c r="B175" s="348"/>
      <c r="C175" s="348"/>
      <c r="D175" s="348"/>
      <c r="F175" s="348"/>
      <c r="G175" s="348"/>
      <c r="V175" s="348"/>
      <c r="Y175" s="355"/>
      <c r="Z175" s="355"/>
      <c r="AA175" s="355"/>
    </row>
    <row r="176" spans="1:27" s="356" customFormat="1">
      <c r="A176" s="358"/>
      <c r="B176" s="358"/>
      <c r="C176" s="358"/>
      <c r="D176" s="358"/>
      <c r="F176" s="358"/>
      <c r="G176" s="358"/>
      <c r="V176" s="358"/>
      <c r="Y176" s="355"/>
      <c r="Z176" s="355"/>
      <c r="AA176" s="355"/>
    </row>
    <row r="177" spans="1:27" s="356" customFormat="1">
      <c r="A177" s="348"/>
      <c r="B177" s="348"/>
      <c r="C177" s="358"/>
      <c r="D177" s="358"/>
      <c r="F177" s="348"/>
      <c r="G177" s="348"/>
      <c r="V177" s="348"/>
      <c r="Y177" s="355"/>
      <c r="Z177" s="355"/>
      <c r="AA177" s="355"/>
    </row>
    <row r="178" spans="1:27" s="356" customFormat="1">
      <c r="A178" s="348"/>
      <c r="B178" s="348"/>
      <c r="C178" s="348"/>
      <c r="D178" s="348"/>
      <c r="F178" s="348"/>
      <c r="G178" s="348"/>
      <c r="V178" s="348"/>
      <c r="Y178" s="355"/>
      <c r="Z178" s="355"/>
      <c r="AA178" s="355"/>
    </row>
    <row r="179" spans="1:27" s="356" customFormat="1">
      <c r="A179" s="358"/>
      <c r="B179" s="358"/>
      <c r="C179" s="358"/>
      <c r="D179" s="358"/>
      <c r="F179" s="358"/>
      <c r="G179" s="358"/>
      <c r="V179" s="358"/>
      <c r="Y179" s="355"/>
      <c r="Z179" s="355"/>
      <c r="AA179" s="355"/>
    </row>
    <row r="180" spans="1:27" s="356" customFormat="1">
      <c r="A180" s="348"/>
      <c r="B180" s="348"/>
      <c r="C180" s="348"/>
      <c r="D180" s="348"/>
      <c r="E180" s="348"/>
      <c r="F180" s="348"/>
      <c r="G180" s="348"/>
      <c r="Y180" s="355"/>
      <c r="Z180" s="355"/>
      <c r="AA180" s="355"/>
    </row>
    <row r="181" spans="1:27" s="356" customFormat="1">
      <c r="A181" s="325"/>
      <c r="B181" s="347"/>
      <c r="C181" s="347"/>
      <c r="D181" s="347"/>
      <c r="E181" s="347"/>
      <c r="F181" s="347"/>
      <c r="G181" s="347"/>
      <c r="Y181" s="355"/>
      <c r="Z181" s="355"/>
      <c r="AA181" s="355"/>
    </row>
    <row r="182" spans="1:27" s="356" customFormat="1">
      <c r="A182" s="347"/>
      <c r="B182" s="347"/>
      <c r="C182" s="347"/>
      <c r="D182" s="347"/>
      <c r="E182" s="347"/>
      <c r="F182" s="347"/>
      <c r="G182" s="347"/>
      <c r="Y182" s="355"/>
      <c r="Z182" s="355"/>
      <c r="AA182" s="355"/>
    </row>
    <row r="183" spans="1:27" s="356" customFormat="1">
      <c r="A183" s="349"/>
      <c r="B183" s="347"/>
      <c r="C183" s="347"/>
      <c r="D183" s="347"/>
      <c r="E183" s="347"/>
      <c r="F183" s="347"/>
      <c r="G183" s="347"/>
      <c r="Y183" s="355"/>
      <c r="Z183" s="355"/>
      <c r="AA183" s="355"/>
    </row>
    <row r="184" spans="1:27" s="356" customFormat="1">
      <c r="A184" s="325"/>
      <c r="B184" s="325"/>
      <c r="C184" s="325"/>
      <c r="D184" s="325"/>
      <c r="E184" s="325"/>
      <c r="F184" s="347"/>
      <c r="G184" s="347"/>
      <c r="Y184" s="355"/>
      <c r="Z184" s="355"/>
      <c r="AA184" s="355"/>
    </row>
    <row r="185" spans="1:27" s="356" customFormat="1">
      <c r="A185" s="348"/>
      <c r="B185" s="348"/>
      <c r="C185" s="325"/>
      <c r="D185" s="325"/>
      <c r="E185" s="348"/>
      <c r="F185" s="347"/>
      <c r="G185" s="347"/>
      <c r="Y185" s="355"/>
      <c r="Z185" s="355"/>
      <c r="AA185" s="355"/>
    </row>
    <row r="186" spans="1:27" s="356" customFormat="1">
      <c r="A186" s="348"/>
      <c r="B186" s="348"/>
      <c r="C186" s="348"/>
      <c r="D186" s="348"/>
      <c r="E186" s="348"/>
      <c r="F186" s="347"/>
      <c r="G186" s="347"/>
      <c r="Y186" s="355"/>
      <c r="Z186" s="355"/>
      <c r="AA186" s="355"/>
    </row>
    <row r="187" spans="1:27" s="356" customFormat="1">
      <c r="A187" s="348"/>
      <c r="B187" s="348"/>
      <c r="C187" s="325"/>
      <c r="D187" s="325"/>
      <c r="E187" s="325"/>
      <c r="F187" s="347"/>
      <c r="G187" s="347"/>
      <c r="Y187" s="355"/>
      <c r="Z187" s="355"/>
      <c r="AA187" s="355"/>
    </row>
    <row r="188" spans="1:27" s="356" customFormat="1">
      <c r="A188" s="348"/>
      <c r="B188" s="348"/>
      <c r="C188" s="349"/>
      <c r="D188" s="349"/>
      <c r="E188" s="349"/>
      <c r="F188" s="347"/>
      <c r="G188" s="347"/>
      <c r="Y188" s="355"/>
      <c r="Z188" s="355"/>
      <c r="AA188" s="355"/>
    </row>
    <row r="189" spans="1:27" s="356" customFormat="1">
      <c r="A189" s="348"/>
      <c r="B189" s="348"/>
      <c r="C189" s="348"/>
      <c r="D189" s="348"/>
      <c r="E189" s="348"/>
      <c r="F189" s="347"/>
      <c r="G189" s="347"/>
      <c r="Y189" s="355"/>
      <c r="Z189" s="355"/>
      <c r="AA189" s="355"/>
    </row>
    <row r="190" spans="1:27" s="356" customFormat="1">
      <c r="A190" s="325"/>
      <c r="B190" s="325"/>
      <c r="C190" s="325"/>
      <c r="D190" s="325"/>
      <c r="E190" s="325"/>
      <c r="F190" s="347"/>
      <c r="G190" s="347"/>
      <c r="Y190" s="355"/>
      <c r="Z190" s="355"/>
      <c r="AA190" s="355"/>
    </row>
    <row r="191" spans="1:27" s="356" customFormat="1">
      <c r="A191" s="348"/>
      <c r="B191" s="348"/>
      <c r="C191" s="325"/>
      <c r="D191" s="325"/>
      <c r="E191" s="348"/>
      <c r="F191" s="347"/>
      <c r="G191" s="347"/>
      <c r="Y191" s="355"/>
      <c r="Z191" s="355"/>
      <c r="AA191" s="355"/>
    </row>
    <row r="192" spans="1:27" s="356" customFormat="1">
      <c r="A192" s="348"/>
      <c r="B192" s="348"/>
      <c r="C192" s="348"/>
      <c r="D192" s="348"/>
      <c r="E192" s="348"/>
      <c r="F192" s="347"/>
      <c r="G192" s="347"/>
      <c r="Y192" s="355"/>
      <c r="Z192" s="355"/>
      <c r="AA192" s="355"/>
    </row>
    <row r="193" spans="1:27" s="356" customFormat="1">
      <c r="A193" s="325"/>
      <c r="B193" s="325"/>
      <c r="C193" s="325"/>
      <c r="D193" s="325"/>
      <c r="F193" s="347"/>
      <c r="G193" s="347"/>
      <c r="W193" s="325"/>
      <c r="Y193" s="355"/>
      <c r="Z193" s="355"/>
      <c r="AA193" s="355"/>
    </row>
    <row r="194" spans="1:27" s="356" customFormat="1">
      <c r="A194" s="348"/>
      <c r="B194" s="348"/>
      <c r="C194" s="325"/>
      <c r="D194" s="325"/>
      <c r="F194" s="347"/>
      <c r="G194" s="347"/>
      <c r="W194" s="348"/>
      <c r="Y194" s="355"/>
      <c r="Z194" s="355"/>
      <c r="AA194" s="355"/>
    </row>
    <row r="195" spans="1:27" s="356" customFormat="1">
      <c r="A195" s="348"/>
      <c r="B195" s="348"/>
      <c r="C195" s="325"/>
      <c r="D195" s="325"/>
      <c r="F195" s="347"/>
      <c r="G195" s="347"/>
      <c r="W195" s="348"/>
      <c r="Y195" s="355"/>
      <c r="Z195" s="355"/>
      <c r="AA195" s="355"/>
    </row>
    <row r="196" spans="1:27" s="356" customFormat="1">
      <c r="A196" s="348"/>
      <c r="B196" s="348"/>
      <c r="C196" s="348"/>
      <c r="D196" s="348"/>
      <c r="F196" s="347"/>
      <c r="G196" s="347"/>
      <c r="W196" s="348"/>
      <c r="Y196" s="355"/>
      <c r="Z196" s="355"/>
      <c r="AA196" s="355"/>
    </row>
    <row r="197" spans="1:27" s="356" customFormat="1">
      <c r="A197" s="325"/>
      <c r="B197" s="325"/>
      <c r="C197" s="325"/>
      <c r="D197" s="325"/>
      <c r="F197" s="347"/>
      <c r="G197" s="347"/>
      <c r="W197" s="325"/>
      <c r="Y197" s="355"/>
      <c r="Z197" s="355"/>
      <c r="AA197" s="355"/>
    </row>
    <row r="198" spans="1:27" s="356" customFormat="1">
      <c r="A198" s="348"/>
      <c r="B198" s="348"/>
      <c r="C198" s="325"/>
      <c r="D198" s="325"/>
      <c r="E198" s="348"/>
      <c r="F198" s="347"/>
      <c r="G198" s="347"/>
      <c r="Y198" s="354"/>
      <c r="Z198" s="354"/>
      <c r="AA198" s="354"/>
    </row>
    <row r="199" spans="1:27" s="356" customFormat="1">
      <c r="A199" s="348"/>
      <c r="B199" s="348"/>
      <c r="C199" s="348"/>
      <c r="D199" s="348"/>
      <c r="E199" s="348"/>
      <c r="F199" s="347"/>
      <c r="G199" s="347"/>
      <c r="Y199" s="354"/>
      <c r="Z199" s="354"/>
      <c r="AA199" s="354"/>
    </row>
  </sheetData>
  <mergeCells count="56">
    <mergeCell ref="B58:B59"/>
    <mergeCell ref="C58:L58"/>
    <mergeCell ref="M58:AA58"/>
    <mergeCell ref="C59:L59"/>
    <mergeCell ref="M59:AA59"/>
    <mergeCell ref="C48:AA50"/>
    <mergeCell ref="C30:X32"/>
    <mergeCell ref="Y30:AA32"/>
    <mergeCell ref="C33:X35"/>
    <mergeCell ref="C55:AA57"/>
    <mergeCell ref="C42:X44"/>
    <mergeCell ref="Y42:AA44"/>
    <mergeCell ref="Y47:AA47"/>
    <mergeCell ref="Y33:AA35"/>
    <mergeCell ref="C36:X38"/>
    <mergeCell ref="Y36:AA38"/>
    <mergeCell ref="C39:X41"/>
    <mergeCell ref="Y39:AA41"/>
    <mergeCell ref="B51:B54"/>
    <mergeCell ref="C51:X51"/>
    <mergeCell ref="Y51:AA51"/>
    <mergeCell ref="C52:X52"/>
    <mergeCell ref="Y52:AA52"/>
    <mergeCell ref="C53:X53"/>
    <mergeCell ref="Y53:AA53"/>
    <mergeCell ref="C54:X54"/>
    <mergeCell ref="Y54:AA54"/>
    <mergeCell ref="Y24:AA26"/>
    <mergeCell ref="C18:X20"/>
    <mergeCell ref="Y18:AA20"/>
    <mergeCell ref="C21:X23"/>
    <mergeCell ref="Y21:AA23"/>
    <mergeCell ref="C24:X26"/>
    <mergeCell ref="C27:X29"/>
    <mergeCell ref="Y27:AA29"/>
    <mergeCell ref="B15:B16"/>
    <mergeCell ref="C7:AA8"/>
    <mergeCell ref="B8:B14"/>
    <mergeCell ref="C9:X9"/>
    <mergeCell ref="Y9:AA9"/>
    <mergeCell ref="C14:V14"/>
    <mergeCell ref="Y14:AA14"/>
    <mergeCell ref="C10:X10"/>
    <mergeCell ref="C15:V16"/>
    <mergeCell ref="Y15:AA16"/>
    <mergeCell ref="Y10:AA11"/>
    <mergeCell ref="C11:U11"/>
    <mergeCell ref="C12:X12"/>
    <mergeCell ref="Y12:AA12"/>
    <mergeCell ref="C13:X13"/>
    <mergeCell ref="Y13:AA13"/>
    <mergeCell ref="A1:AA1"/>
    <mergeCell ref="Y3:AA3"/>
    <mergeCell ref="B4:B6"/>
    <mergeCell ref="C4:X6"/>
    <mergeCell ref="Y4:AA6"/>
  </mergeCells>
  <phoneticPr fontId="2"/>
  <printOptions horizontalCentered="1"/>
  <pageMargins left="0.39370078740157483" right="0.39370078740157483" top="0.70866141732283472" bottom="0.70866141732283472" header="0" footer="0"/>
  <pageSetup paperSize="9" fitToHeight="0" orientation="portrait" r:id="rId1"/>
  <headerFooter differentFirst="1" alignWithMargins="0">
    <oddHeader xml:space="preserve">&amp;R&amp;"ＭＳ Ｐゴシック,標準"&amp;9非常災害対策点検書
</oddHeader>
    <oddFooter>&amp;C&amp;P</oddFooter>
  </headerFooter>
  <rowBreaks count="1" manualBreakCount="1">
    <brk id="44"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O290"/>
  <sheetViews>
    <sheetView showGridLines="0" view="pageBreakPreview" zoomScale="75" zoomScaleNormal="55" zoomScaleSheetLayoutView="75" workbookViewId="0">
      <selection activeCell="AT1" sqref="AT1:BI1"/>
    </sheetView>
  </sheetViews>
  <sheetFormatPr defaultColWidth="4.5" defaultRowHeight="14.25"/>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c r="C1" s="5" t="s">
        <v>322</v>
      </c>
      <c r="D1" s="5"/>
      <c r="E1" s="5"/>
      <c r="F1" s="5"/>
      <c r="G1" s="5"/>
      <c r="H1" s="5"/>
      <c r="I1" s="5"/>
      <c r="J1" s="5"/>
      <c r="M1" s="7" t="s">
        <v>0</v>
      </c>
      <c r="P1" s="5"/>
      <c r="Q1" s="5"/>
      <c r="R1" s="5"/>
      <c r="S1" s="5"/>
      <c r="T1" s="5"/>
      <c r="U1" s="5"/>
      <c r="V1" s="5"/>
      <c r="W1" s="5"/>
      <c r="AS1" s="9" t="s">
        <v>30</v>
      </c>
      <c r="AT1" s="771" t="s">
        <v>217</v>
      </c>
      <c r="AU1" s="772"/>
      <c r="AV1" s="772"/>
      <c r="AW1" s="772"/>
      <c r="AX1" s="772"/>
      <c r="AY1" s="772"/>
      <c r="AZ1" s="772"/>
      <c r="BA1" s="772"/>
      <c r="BB1" s="772"/>
      <c r="BC1" s="772"/>
      <c r="BD1" s="772"/>
      <c r="BE1" s="772"/>
      <c r="BF1" s="772"/>
      <c r="BG1" s="772"/>
      <c r="BH1" s="772"/>
      <c r="BI1" s="772"/>
      <c r="BJ1" s="9" t="s">
        <v>2</v>
      </c>
    </row>
    <row r="2" spans="2:67" s="8" customFormat="1" ht="20.25" customHeight="1">
      <c r="J2" s="7"/>
      <c r="M2" s="7"/>
      <c r="N2" s="7"/>
      <c r="P2" s="9"/>
      <c r="Q2" s="9"/>
      <c r="R2" s="9"/>
      <c r="S2" s="9"/>
      <c r="T2" s="9"/>
      <c r="U2" s="9"/>
      <c r="V2" s="9"/>
      <c r="W2" s="9"/>
      <c r="AB2" s="142" t="s">
        <v>27</v>
      </c>
      <c r="AC2" s="773">
        <v>3</v>
      </c>
      <c r="AD2" s="773"/>
      <c r="AE2" s="142" t="s">
        <v>28</v>
      </c>
      <c r="AF2" s="774">
        <f>IF(AC2=0,"",YEAR(DATE(2018+AC2,1,1)))</f>
        <v>2021</v>
      </c>
      <c r="AG2" s="774"/>
      <c r="AH2" s="143" t="s">
        <v>29</v>
      </c>
      <c r="AI2" s="143" t="s">
        <v>1</v>
      </c>
      <c r="AJ2" s="773">
        <v>4</v>
      </c>
      <c r="AK2" s="773"/>
      <c r="AL2" s="143" t="s">
        <v>24</v>
      </c>
      <c r="AS2" s="9" t="s">
        <v>31</v>
      </c>
      <c r="AT2" s="773" t="s">
        <v>202</v>
      </c>
      <c r="AU2" s="773"/>
      <c r="AV2" s="773"/>
      <c r="AW2" s="773"/>
      <c r="AX2" s="773"/>
      <c r="AY2" s="773"/>
      <c r="AZ2" s="773"/>
      <c r="BA2" s="773"/>
      <c r="BB2" s="773"/>
      <c r="BC2" s="773"/>
      <c r="BD2" s="773"/>
      <c r="BE2" s="773"/>
      <c r="BF2" s="773"/>
      <c r="BG2" s="773"/>
      <c r="BH2" s="773"/>
      <c r="BI2" s="773"/>
      <c r="BJ2" s="9" t="s">
        <v>2</v>
      </c>
      <c r="BK2" s="9"/>
      <c r="BL2" s="9"/>
      <c r="BM2" s="9"/>
    </row>
    <row r="3" spans="2:67" s="8" customFormat="1" ht="20.25" customHeight="1">
      <c r="J3" s="7"/>
      <c r="M3" s="7"/>
      <c r="O3" s="9"/>
      <c r="P3" s="9"/>
      <c r="Q3" s="9"/>
      <c r="R3" s="9"/>
      <c r="S3" s="9"/>
      <c r="T3" s="9"/>
      <c r="U3" s="9"/>
      <c r="AC3" s="15"/>
      <c r="AD3" s="15"/>
      <c r="AE3" s="16"/>
      <c r="AF3" s="17"/>
      <c r="AG3" s="16"/>
      <c r="BD3" s="18" t="s">
        <v>21</v>
      </c>
      <c r="BE3" s="775" t="s">
        <v>239</v>
      </c>
      <c r="BF3" s="776"/>
      <c r="BG3" s="776"/>
      <c r="BH3" s="777"/>
      <c r="BI3" s="9"/>
    </row>
    <row r="4" spans="2:67" s="8" customFormat="1" ht="20.25" customHeight="1">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775" t="s">
        <v>240</v>
      </c>
      <c r="BF4" s="776"/>
      <c r="BG4" s="776"/>
      <c r="BH4" s="777"/>
      <c r="BI4" s="9"/>
    </row>
    <row r="5" spans="2:67" s="8" customFormat="1" ht="9" customHeight="1">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798">
        <v>40</v>
      </c>
      <c r="BB6" s="799"/>
      <c r="BC6" s="2" t="s">
        <v>22</v>
      </c>
      <c r="BD6" s="6"/>
      <c r="BE6" s="798">
        <v>160</v>
      </c>
      <c r="BF6" s="799"/>
      <c r="BG6" s="2" t="s">
        <v>23</v>
      </c>
      <c r="BH6" s="6"/>
      <c r="BI6" s="19"/>
    </row>
    <row r="7" spans="2:67" s="8" customFormat="1" ht="5.25" customHeight="1">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800">
        <f>DAY(EOMONTH(DATE(AF2,AJ2,1),0))</f>
        <v>30</v>
      </c>
      <c r="BF8" s="801"/>
      <c r="BG8" s="30" t="s">
        <v>25</v>
      </c>
      <c r="BH8" s="30"/>
      <c r="BI8" s="30"/>
      <c r="BJ8" s="32"/>
      <c r="BM8" s="9"/>
      <c r="BN8" s="9"/>
      <c r="BO8" s="9"/>
    </row>
    <row r="9" spans="2:67" s="8" customFormat="1" ht="5.25" customHeight="1">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798"/>
      <c r="BF10" s="799"/>
      <c r="BG10" s="2" t="s">
        <v>272</v>
      </c>
      <c r="BH10" s="30"/>
      <c r="BI10" s="30"/>
      <c r="BJ10" s="32"/>
      <c r="BM10" s="9"/>
      <c r="BN10" s="9"/>
      <c r="BO10" s="9"/>
    </row>
    <row r="11" spans="2:67" ht="5.25" customHeight="1" thickBot="1">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c r="B12" s="734" t="s">
        <v>20</v>
      </c>
      <c r="C12" s="737" t="s">
        <v>284</v>
      </c>
      <c r="D12" s="738"/>
      <c r="E12" s="214"/>
      <c r="F12" s="211"/>
      <c r="G12" s="214"/>
      <c r="H12" s="211"/>
      <c r="I12" s="743" t="s">
        <v>285</v>
      </c>
      <c r="J12" s="744"/>
      <c r="K12" s="749" t="s">
        <v>286</v>
      </c>
      <c r="L12" s="750"/>
      <c r="M12" s="750"/>
      <c r="N12" s="738"/>
      <c r="O12" s="749" t="s">
        <v>287</v>
      </c>
      <c r="P12" s="750"/>
      <c r="Q12" s="750"/>
      <c r="R12" s="750"/>
      <c r="S12" s="738"/>
      <c r="T12" s="198"/>
      <c r="U12" s="198"/>
      <c r="V12" s="199"/>
      <c r="W12" s="778" t="s">
        <v>288</v>
      </c>
      <c r="X12" s="779"/>
      <c r="Y12" s="779"/>
      <c r="Z12" s="779"/>
      <c r="AA12" s="779"/>
      <c r="AB12" s="779"/>
      <c r="AC12" s="779"/>
      <c r="AD12" s="779"/>
      <c r="AE12" s="779"/>
      <c r="AF12" s="779"/>
      <c r="AG12" s="779"/>
      <c r="AH12" s="779"/>
      <c r="AI12" s="779"/>
      <c r="AJ12" s="779"/>
      <c r="AK12" s="779"/>
      <c r="AL12" s="779"/>
      <c r="AM12" s="779"/>
      <c r="AN12" s="779"/>
      <c r="AO12" s="779"/>
      <c r="AP12" s="779"/>
      <c r="AQ12" s="779"/>
      <c r="AR12" s="779"/>
      <c r="AS12" s="779"/>
      <c r="AT12" s="779"/>
      <c r="AU12" s="779"/>
      <c r="AV12" s="779"/>
      <c r="AW12" s="779"/>
      <c r="AX12" s="779"/>
      <c r="AY12" s="779"/>
      <c r="AZ12" s="779"/>
      <c r="BA12" s="779"/>
      <c r="BB12" s="780" t="str">
        <f>IF(BE3="４週","(10)1～4週目の勤務時間数合計","(10)1か月の勤務時間数　合計")</f>
        <v>(10)1～4週目の勤務時間数合計</v>
      </c>
      <c r="BC12" s="781"/>
      <c r="BD12" s="786" t="s">
        <v>289</v>
      </c>
      <c r="BE12" s="787"/>
      <c r="BF12" s="737" t="s">
        <v>290</v>
      </c>
      <c r="BG12" s="750"/>
      <c r="BH12" s="750"/>
      <c r="BI12" s="750"/>
      <c r="BJ12" s="792"/>
    </row>
    <row r="13" spans="2:67" ht="20.25" customHeight="1">
      <c r="B13" s="735"/>
      <c r="C13" s="739"/>
      <c r="D13" s="740"/>
      <c r="E13" s="215"/>
      <c r="F13" s="212"/>
      <c r="G13" s="215"/>
      <c r="H13" s="212"/>
      <c r="I13" s="745"/>
      <c r="J13" s="746"/>
      <c r="K13" s="751"/>
      <c r="L13" s="752"/>
      <c r="M13" s="752"/>
      <c r="N13" s="740"/>
      <c r="O13" s="751"/>
      <c r="P13" s="752"/>
      <c r="Q13" s="752"/>
      <c r="R13" s="752"/>
      <c r="S13" s="740"/>
      <c r="T13" s="200"/>
      <c r="U13" s="200"/>
      <c r="V13" s="201"/>
      <c r="W13" s="795" t="s">
        <v>11</v>
      </c>
      <c r="X13" s="795"/>
      <c r="Y13" s="795"/>
      <c r="Z13" s="795"/>
      <c r="AA13" s="795"/>
      <c r="AB13" s="795"/>
      <c r="AC13" s="796"/>
      <c r="AD13" s="797" t="s">
        <v>12</v>
      </c>
      <c r="AE13" s="795"/>
      <c r="AF13" s="795"/>
      <c r="AG13" s="795"/>
      <c r="AH13" s="795"/>
      <c r="AI13" s="795"/>
      <c r="AJ13" s="796"/>
      <c r="AK13" s="797" t="s">
        <v>13</v>
      </c>
      <c r="AL13" s="795"/>
      <c r="AM13" s="795"/>
      <c r="AN13" s="795"/>
      <c r="AO13" s="795"/>
      <c r="AP13" s="795"/>
      <c r="AQ13" s="796"/>
      <c r="AR13" s="797" t="s">
        <v>14</v>
      </c>
      <c r="AS13" s="795"/>
      <c r="AT13" s="795"/>
      <c r="AU13" s="795"/>
      <c r="AV13" s="795"/>
      <c r="AW13" s="795"/>
      <c r="AX13" s="796"/>
      <c r="AY13" s="797" t="s">
        <v>15</v>
      </c>
      <c r="AZ13" s="795"/>
      <c r="BA13" s="795"/>
      <c r="BB13" s="782"/>
      <c r="BC13" s="783"/>
      <c r="BD13" s="788"/>
      <c r="BE13" s="789"/>
      <c r="BF13" s="739"/>
      <c r="BG13" s="752"/>
      <c r="BH13" s="752"/>
      <c r="BI13" s="752"/>
      <c r="BJ13" s="793"/>
    </row>
    <row r="14" spans="2:67" ht="20.25" customHeight="1">
      <c r="B14" s="735"/>
      <c r="C14" s="739"/>
      <c r="D14" s="740"/>
      <c r="E14" s="215"/>
      <c r="F14" s="212"/>
      <c r="G14" s="215"/>
      <c r="H14" s="212"/>
      <c r="I14" s="745"/>
      <c r="J14" s="746"/>
      <c r="K14" s="751"/>
      <c r="L14" s="752"/>
      <c r="M14" s="752"/>
      <c r="N14" s="740"/>
      <c r="O14" s="751"/>
      <c r="P14" s="752"/>
      <c r="Q14" s="752"/>
      <c r="R14" s="752"/>
      <c r="S14" s="740"/>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782"/>
      <c r="BC14" s="783"/>
      <c r="BD14" s="788"/>
      <c r="BE14" s="789"/>
      <c r="BF14" s="739"/>
      <c r="BG14" s="752"/>
      <c r="BH14" s="752"/>
      <c r="BI14" s="752"/>
      <c r="BJ14" s="793"/>
    </row>
    <row r="15" spans="2:67" ht="20.25" hidden="1" customHeight="1">
      <c r="B15" s="735"/>
      <c r="C15" s="739"/>
      <c r="D15" s="740"/>
      <c r="E15" s="215"/>
      <c r="F15" s="212"/>
      <c r="G15" s="215"/>
      <c r="H15" s="212"/>
      <c r="I15" s="745"/>
      <c r="J15" s="746"/>
      <c r="K15" s="751"/>
      <c r="L15" s="752"/>
      <c r="M15" s="752"/>
      <c r="N15" s="740"/>
      <c r="O15" s="751"/>
      <c r="P15" s="752"/>
      <c r="Q15" s="752"/>
      <c r="R15" s="752"/>
      <c r="S15" s="740"/>
      <c r="T15" s="200"/>
      <c r="U15" s="200"/>
      <c r="V15" s="201"/>
      <c r="W15" s="150">
        <f>WEEKDAY(DATE($AF$2,$AJ$2,1))</f>
        <v>5</v>
      </c>
      <c r="X15" s="151">
        <f>WEEKDAY(DATE($AF$2,$AJ$2,2))</f>
        <v>6</v>
      </c>
      <c r="Y15" s="151">
        <f>WEEKDAY(DATE($AF$2,$AJ$2,3))</f>
        <v>7</v>
      </c>
      <c r="Z15" s="151">
        <f>WEEKDAY(DATE($AF$2,$AJ$2,4))</f>
        <v>1</v>
      </c>
      <c r="AA15" s="151">
        <f>WEEKDAY(DATE($AF$2,$AJ$2,5))</f>
        <v>2</v>
      </c>
      <c r="AB15" s="151">
        <f>WEEKDAY(DATE($AF$2,$AJ$2,6))</f>
        <v>3</v>
      </c>
      <c r="AC15" s="152">
        <f>WEEKDAY(DATE($AF$2,$AJ$2,7))</f>
        <v>4</v>
      </c>
      <c r="AD15" s="153">
        <f>WEEKDAY(DATE($AF$2,$AJ$2,8))</f>
        <v>5</v>
      </c>
      <c r="AE15" s="151">
        <f>WEEKDAY(DATE($AF$2,$AJ$2,9))</f>
        <v>6</v>
      </c>
      <c r="AF15" s="151">
        <f>WEEKDAY(DATE($AF$2,$AJ$2,10))</f>
        <v>7</v>
      </c>
      <c r="AG15" s="151">
        <f>WEEKDAY(DATE($AF$2,$AJ$2,11))</f>
        <v>1</v>
      </c>
      <c r="AH15" s="151">
        <f>WEEKDAY(DATE($AF$2,$AJ$2,12))</f>
        <v>2</v>
      </c>
      <c r="AI15" s="151">
        <f>WEEKDAY(DATE($AF$2,$AJ$2,13))</f>
        <v>3</v>
      </c>
      <c r="AJ15" s="152">
        <f>WEEKDAY(DATE($AF$2,$AJ$2,14))</f>
        <v>4</v>
      </c>
      <c r="AK15" s="153">
        <f>WEEKDAY(DATE($AF$2,$AJ$2,15))</f>
        <v>5</v>
      </c>
      <c r="AL15" s="151">
        <f>WEEKDAY(DATE($AF$2,$AJ$2,16))</f>
        <v>6</v>
      </c>
      <c r="AM15" s="151">
        <f>WEEKDAY(DATE($AF$2,$AJ$2,17))</f>
        <v>7</v>
      </c>
      <c r="AN15" s="151">
        <f>WEEKDAY(DATE($AF$2,$AJ$2,18))</f>
        <v>1</v>
      </c>
      <c r="AO15" s="151">
        <f>WEEKDAY(DATE($AF$2,$AJ$2,19))</f>
        <v>2</v>
      </c>
      <c r="AP15" s="151">
        <f>WEEKDAY(DATE($AF$2,$AJ$2,20))</f>
        <v>3</v>
      </c>
      <c r="AQ15" s="152">
        <f>WEEKDAY(DATE($AF$2,$AJ$2,21))</f>
        <v>4</v>
      </c>
      <c r="AR15" s="153">
        <f>WEEKDAY(DATE($AF$2,$AJ$2,22))</f>
        <v>5</v>
      </c>
      <c r="AS15" s="151">
        <f>WEEKDAY(DATE($AF$2,$AJ$2,23))</f>
        <v>6</v>
      </c>
      <c r="AT15" s="151">
        <f>WEEKDAY(DATE($AF$2,$AJ$2,24))</f>
        <v>7</v>
      </c>
      <c r="AU15" s="151">
        <f>WEEKDAY(DATE($AF$2,$AJ$2,25))</f>
        <v>1</v>
      </c>
      <c r="AV15" s="151">
        <f>WEEKDAY(DATE($AF$2,$AJ$2,26))</f>
        <v>2</v>
      </c>
      <c r="AW15" s="151">
        <f>WEEKDAY(DATE($AF$2,$AJ$2,27))</f>
        <v>3</v>
      </c>
      <c r="AX15" s="152">
        <f>WEEKDAY(DATE($AF$2,$AJ$2,28))</f>
        <v>4</v>
      </c>
      <c r="AY15" s="153">
        <f>IF(AY14=29,WEEKDAY(DATE($AF$2,$AJ$2,29)),0)</f>
        <v>0</v>
      </c>
      <c r="AZ15" s="151">
        <f>IF(AZ14=30,WEEKDAY(DATE($AF$2,$AJ$2,30)),0)</f>
        <v>0</v>
      </c>
      <c r="BA15" s="152">
        <f>IF(BA14=31,WEEKDAY(DATE($AF$2,$AJ$2,31)),0)</f>
        <v>0</v>
      </c>
      <c r="BB15" s="782"/>
      <c r="BC15" s="783"/>
      <c r="BD15" s="788"/>
      <c r="BE15" s="789"/>
      <c r="BF15" s="739"/>
      <c r="BG15" s="752"/>
      <c r="BH15" s="752"/>
      <c r="BI15" s="752"/>
      <c r="BJ15" s="793"/>
    </row>
    <row r="16" spans="2:67" ht="20.25" customHeight="1" thickBot="1">
      <c r="B16" s="736"/>
      <c r="C16" s="741"/>
      <c r="D16" s="742"/>
      <c r="E16" s="216"/>
      <c r="F16" s="213"/>
      <c r="G16" s="216"/>
      <c r="H16" s="213"/>
      <c r="I16" s="747"/>
      <c r="J16" s="748"/>
      <c r="K16" s="753"/>
      <c r="L16" s="754"/>
      <c r="M16" s="754"/>
      <c r="N16" s="742"/>
      <c r="O16" s="753"/>
      <c r="P16" s="754"/>
      <c r="Q16" s="754"/>
      <c r="R16" s="754"/>
      <c r="S16" s="742"/>
      <c r="T16" s="202"/>
      <c r="U16" s="202"/>
      <c r="V16" s="203"/>
      <c r="W16" s="156" t="str">
        <f>IF(W15=1,"日",IF(W15=2,"月",IF(W15=3,"火",IF(W15=4,"水",IF(W15=5,"木",IF(W15=6,"金","土"))))))</f>
        <v>木</v>
      </c>
      <c r="X16" s="157" t="str">
        <f t="shared" ref="X16:AX16" si="0">IF(X15=1,"日",IF(X15=2,"月",IF(X15=3,"火",IF(X15=4,"水",IF(X15=5,"木",IF(X15=6,"金","土"))))))</f>
        <v>金</v>
      </c>
      <c r="Y16" s="157" t="str">
        <f t="shared" si="0"/>
        <v>土</v>
      </c>
      <c r="Z16" s="157" t="str">
        <f t="shared" si="0"/>
        <v>日</v>
      </c>
      <c r="AA16" s="157" t="str">
        <f t="shared" si="0"/>
        <v>月</v>
      </c>
      <c r="AB16" s="157" t="str">
        <f t="shared" si="0"/>
        <v>火</v>
      </c>
      <c r="AC16" s="158" t="str">
        <f t="shared" si="0"/>
        <v>水</v>
      </c>
      <c r="AD16" s="159" t="str">
        <f>IF(AD15=1,"日",IF(AD15=2,"月",IF(AD15=3,"火",IF(AD15=4,"水",IF(AD15=5,"木",IF(AD15=6,"金","土"))))))</f>
        <v>木</v>
      </c>
      <c r="AE16" s="157" t="str">
        <f t="shared" si="0"/>
        <v>金</v>
      </c>
      <c r="AF16" s="157" t="str">
        <f t="shared" si="0"/>
        <v>土</v>
      </c>
      <c r="AG16" s="157" t="str">
        <f t="shared" si="0"/>
        <v>日</v>
      </c>
      <c r="AH16" s="157" t="str">
        <f t="shared" si="0"/>
        <v>月</v>
      </c>
      <c r="AI16" s="157" t="str">
        <f t="shared" si="0"/>
        <v>火</v>
      </c>
      <c r="AJ16" s="158" t="str">
        <f t="shared" si="0"/>
        <v>水</v>
      </c>
      <c r="AK16" s="159" t="str">
        <f>IF(AK15=1,"日",IF(AK15=2,"月",IF(AK15=3,"火",IF(AK15=4,"水",IF(AK15=5,"木",IF(AK15=6,"金","土"))))))</f>
        <v>木</v>
      </c>
      <c r="AL16" s="157" t="str">
        <f t="shared" si="0"/>
        <v>金</v>
      </c>
      <c r="AM16" s="157" t="str">
        <f t="shared" si="0"/>
        <v>土</v>
      </c>
      <c r="AN16" s="157" t="str">
        <f t="shared" si="0"/>
        <v>日</v>
      </c>
      <c r="AO16" s="157" t="str">
        <f t="shared" si="0"/>
        <v>月</v>
      </c>
      <c r="AP16" s="157" t="str">
        <f t="shared" si="0"/>
        <v>火</v>
      </c>
      <c r="AQ16" s="158" t="str">
        <f t="shared" si="0"/>
        <v>水</v>
      </c>
      <c r="AR16" s="159" t="str">
        <f>IF(AR15=1,"日",IF(AR15=2,"月",IF(AR15=3,"火",IF(AR15=4,"水",IF(AR15=5,"木",IF(AR15=6,"金","土"))))))</f>
        <v>木</v>
      </c>
      <c r="AS16" s="157" t="str">
        <f t="shared" si="0"/>
        <v>金</v>
      </c>
      <c r="AT16" s="157" t="str">
        <f t="shared" si="0"/>
        <v>土</v>
      </c>
      <c r="AU16" s="157" t="str">
        <f t="shared" si="0"/>
        <v>日</v>
      </c>
      <c r="AV16" s="157" t="str">
        <f t="shared" si="0"/>
        <v>月</v>
      </c>
      <c r="AW16" s="157" t="str">
        <f t="shared" si="0"/>
        <v>火</v>
      </c>
      <c r="AX16" s="158" t="str">
        <f t="shared" si="0"/>
        <v>水</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784"/>
      <c r="BC16" s="785"/>
      <c r="BD16" s="790"/>
      <c r="BE16" s="791"/>
      <c r="BF16" s="741"/>
      <c r="BG16" s="754"/>
      <c r="BH16" s="754"/>
      <c r="BI16" s="754"/>
      <c r="BJ16" s="794"/>
    </row>
    <row r="17" spans="2:62" ht="20.25" customHeight="1">
      <c r="B17" s="695">
        <f>B15+1</f>
        <v>1</v>
      </c>
      <c r="C17" s="765"/>
      <c r="D17" s="766"/>
      <c r="E17" s="161"/>
      <c r="F17" s="162"/>
      <c r="G17" s="161"/>
      <c r="H17" s="162"/>
      <c r="I17" s="767"/>
      <c r="J17" s="768"/>
      <c r="K17" s="769"/>
      <c r="L17" s="770"/>
      <c r="M17" s="770"/>
      <c r="N17" s="766"/>
      <c r="O17" s="755"/>
      <c r="P17" s="756"/>
      <c r="Q17" s="756"/>
      <c r="R17" s="756"/>
      <c r="S17" s="757"/>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758"/>
      <c r="BC17" s="759"/>
      <c r="BD17" s="760"/>
      <c r="BE17" s="761"/>
      <c r="BF17" s="762"/>
      <c r="BG17" s="763"/>
      <c r="BH17" s="763"/>
      <c r="BI17" s="763"/>
      <c r="BJ17" s="764"/>
    </row>
    <row r="18" spans="2:62" ht="20.25" customHeight="1">
      <c r="B18" s="715"/>
      <c r="C18" s="728"/>
      <c r="D18" s="729"/>
      <c r="E18" s="163"/>
      <c r="F18" s="164">
        <f>C17</f>
        <v>0</v>
      </c>
      <c r="G18" s="163"/>
      <c r="H18" s="164">
        <f>I17</f>
        <v>0</v>
      </c>
      <c r="I18" s="730"/>
      <c r="J18" s="731"/>
      <c r="K18" s="732"/>
      <c r="L18" s="733"/>
      <c r="M18" s="733"/>
      <c r="N18" s="729"/>
      <c r="O18" s="674"/>
      <c r="P18" s="675"/>
      <c r="Q18" s="675"/>
      <c r="R18" s="675"/>
      <c r="S18" s="676"/>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725">
        <f>IF($BE$3="４週",SUM(W18:AX18),IF($BE$3="暦月",SUM(W18:BA18),""))</f>
        <v>0</v>
      </c>
      <c r="BC18" s="726"/>
      <c r="BD18" s="727">
        <f>IF($BE$3="４週",BB18/4,IF($BE$3="暦月",(BB18/($BE$8/7)),""))</f>
        <v>0</v>
      </c>
      <c r="BE18" s="726"/>
      <c r="BF18" s="722"/>
      <c r="BG18" s="723"/>
      <c r="BH18" s="723"/>
      <c r="BI18" s="723"/>
      <c r="BJ18" s="724"/>
    </row>
    <row r="19" spans="2:62" ht="20.25" customHeight="1">
      <c r="B19" s="695">
        <f>B17+1</f>
        <v>2</v>
      </c>
      <c r="C19" s="697"/>
      <c r="D19" s="698"/>
      <c r="E19" s="165"/>
      <c r="F19" s="166"/>
      <c r="G19" s="165"/>
      <c r="H19" s="166"/>
      <c r="I19" s="701"/>
      <c r="J19" s="702"/>
      <c r="K19" s="705"/>
      <c r="L19" s="706"/>
      <c r="M19" s="706"/>
      <c r="N19" s="698"/>
      <c r="O19" s="674"/>
      <c r="P19" s="675"/>
      <c r="Q19" s="675"/>
      <c r="R19" s="675"/>
      <c r="S19" s="676"/>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680"/>
      <c r="BC19" s="681"/>
      <c r="BD19" s="682"/>
      <c r="BE19" s="683"/>
      <c r="BF19" s="684"/>
      <c r="BG19" s="685"/>
      <c r="BH19" s="685"/>
      <c r="BI19" s="685"/>
      <c r="BJ19" s="686"/>
    </row>
    <row r="20" spans="2:62" ht="20.25" customHeight="1">
      <c r="B20" s="715"/>
      <c r="C20" s="728"/>
      <c r="D20" s="729"/>
      <c r="E20" s="163"/>
      <c r="F20" s="164">
        <f>C19</f>
        <v>0</v>
      </c>
      <c r="G20" s="163"/>
      <c r="H20" s="164">
        <f>I19</f>
        <v>0</v>
      </c>
      <c r="I20" s="730"/>
      <c r="J20" s="731"/>
      <c r="K20" s="732"/>
      <c r="L20" s="733"/>
      <c r="M20" s="733"/>
      <c r="N20" s="729"/>
      <c r="O20" s="674"/>
      <c r="P20" s="675"/>
      <c r="Q20" s="675"/>
      <c r="R20" s="675"/>
      <c r="S20" s="676"/>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725">
        <f>IF($BE$3="４週",SUM(W20:AX20),IF($BE$3="暦月",SUM(W20:BA20),""))</f>
        <v>0</v>
      </c>
      <c r="BC20" s="726"/>
      <c r="BD20" s="727">
        <f>IF($BE$3="４週",BB20/4,IF($BE$3="暦月",(BB20/($BE$8/7)),""))</f>
        <v>0</v>
      </c>
      <c r="BE20" s="726"/>
      <c r="BF20" s="722"/>
      <c r="BG20" s="723"/>
      <c r="BH20" s="723"/>
      <c r="BI20" s="723"/>
      <c r="BJ20" s="724"/>
    </row>
    <row r="21" spans="2:62" ht="20.25" customHeight="1">
      <c r="B21" s="695">
        <f>B19+1</f>
        <v>3</v>
      </c>
      <c r="C21" s="697"/>
      <c r="D21" s="698"/>
      <c r="E21" s="163"/>
      <c r="F21" s="164"/>
      <c r="G21" s="163"/>
      <c r="H21" s="164"/>
      <c r="I21" s="701"/>
      <c r="J21" s="702"/>
      <c r="K21" s="705"/>
      <c r="L21" s="706"/>
      <c r="M21" s="706"/>
      <c r="N21" s="698"/>
      <c r="O21" s="674"/>
      <c r="P21" s="675"/>
      <c r="Q21" s="675"/>
      <c r="R21" s="675"/>
      <c r="S21" s="676"/>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680"/>
      <c r="BC21" s="681"/>
      <c r="BD21" s="682"/>
      <c r="BE21" s="683"/>
      <c r="BF21" s="684"/>
      <c r="BG21" s="685"/>
      <c r="BH21" s="685"/>
      <c r="BI21" s="685"/>
      <c r="BJ21" s="686"/>
    </row>
    <row r="22" spans="2:62" ht="20.25" customHeight="1">
      <c r="B22" s="715"/>
      <c r="C22" s="728"/>
      <c r="D22" s="729"/>
      <c r="E22" s="163"/>
      <c r="F22" s="164">
        <f>C21</f>
        <v>0</v>
      </c>
      <c r="G22" s="163"/>
      <c r="H22" s="164">
        <f>I21</f>
        <v>0</v>
      </c>
      <c r="I22" s="730"/>
      <c r="J22" s="731"/>
      <c r="K22" s="732"/>
      <c r="L22" s="733"/>
      <c r="M22" s="733"/>
      <c r="N22" s="729"/>
      <c r="O22" s="674"/>
      <c r="P22" s="675"/>
      <c r="Q22" s="675"/>
      <c r="R22" s="675"/>
      <c r="S22" s="676"/>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725">
        <f>IF($BE$3="４週",SUM(W22:AX22),IF($BE$3="暦月",SUM(W22:BA22),""))</f>
        <v>0</v>
      </c>
      <c r="BC22" s="726"/>
      <c r="BD22" s="727">
        <f>IF($BE$3="４週",BB22/4,IF($BE$3="暦月",(BB22/($BE$8/7)),""))</f>
        <v>0</v>
      </c>
      <c r="BE22" s="726"/>
      <c r="BF22" s="722"/>
      <c r="BG22" s="723"/>
      <c r="BH22" s="723"/>
      <c r="BI22" s="723"/>
      <c r="BJ22" s="724"/>
    </row>
    <row r="23" spans="2:62" ht="20.25" customHeight="1">
      <c r="B23" s="695">
        <f>B21+1</f>
        <v>4</v>
      </c>
      <c r="C23" s="697"/>
      <c r="D23" s="698"/>
      <c r="E23" s="163"/>
      <c r="F23" s="164"/>
      <c r="G23" s="163"/>
      <c r="H23" s="164"/>
      <c r="I23" s="701"/>
      <c r="J23" s="702"/>
      <c r="K23" s="705"/>
      <c r="L23" s="706"/>
      <c r="M23" s="706"/>
      <c r="N23" s="698"/>
      <c r="O23" s="674"/>
      <c r="P23" s="675"/>
      <c r="Q23" s="675"/>
      <c r="R23" s="675"/>
      <c r="S23" s="676"/>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680"/>
      <c r="BC23" s="681"/>
      <c r="BD23" s="682"/>
      <c r="BE23" s="683"/>
      <c r="BF23" s="684"/>
      <c r="BG23" s="685"/>
      <c r="BH23" s="685"/>
      <c r="BI23" s="685"/>
      <c r="BJ23" s="686"/>
    </row>
    <row r="24" spans="2:62" ht="20.25" customHeight="1">
      <c r="B24" s="715"/>
      <c r="C24" s="728"/>
      <c r="D24" s="729"/>
      <c r="E24" s="163"/>
      <c r="F24" s="164">
        <f>C23</f>
        <v>0</v>
      </c>
      <c r="G24" s="163"/>
      <c r="H24" s="164">
        <f>I23</f>
        <v>0</v>
      </c>
      <c r="I24" s="730"/>
      <c r="J24" s="731"/>
      <c r="K24" s="732"/>
      <c r="L24" s="733"/>
      <c r="M24" s="733"/>
      <c r="N24" s="729"/>
      <c r="O24" s="674"/>
      <c r="P24" s="675"/>
      <c r="Q24" s="675"/>
      <c r="R24" s="675"/>
      <c r="S24" s="676"/>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725">
        <f>IF($BE$3="４週",SUM(W24:AX24),IF($BE$3="暦月",SUM(W24:BA24),""))</f>
        <v>0</v>
      </c>
      <c r="BC24" s="726"/>
      <c r="BD24" s="727">
        <f>IF($BE$3="４週",BB24/4,IF($BE$3="暦月",(BB24/($BE$8/7)),""))</f>
        <v>0</v>
      </c>
      <c r="BE24" s="726"/>
      <c r="BF24" s="722"/>
      <c r="BG24" s="723"/>
      <c r="BH24" s="723"/>
      <c r="BI24" s="723"/>
      <c r="BJ24" s="724"/>
    </row>
    <row r="25" spans="2:62" ht="20.25" customHeight="1">
      <c r="B25" s="695">
        <f>B23+1</f>
        <v>5</v>
      </c>
      <c r="C25" s="697"/>
      <c r="D25" s="698"/>
      <c r="E25" s="163"/>
      <c r="F25" s="164"/>
      <c r="G25" s="163"/>
      <c r="H25" s="164"/>
      <c r="I25" s="701"/>
      <c r="J25" s="702"/>
      <c r="K25" s="705"/>
      <c r="L25" s="706"/>
      <c r="M25" s="706"/>
      <c r="N25" s="698"/>
      <c r="O25" s="674"/>
      <c r="P25" s="675"/>
      <c r="Q25" s="675"/>
      <c r="R25" s="675"/>
      <c r="S25" s="676"/>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680"/>
      <c r="BC25" s="681"/>
      <c r="BD25" s="682"/>
      <c r="BE25" s="683"/>
      <c r="BF25" s="684"/>
      <c r="BG25" s="685"/>
      <c r="BH25" s="685"/>
      <c r="BI25" s="685"/>
      <c r="BJ25" s="686"/>
    </row>
    <row r="26" spans="2:62" ht="20.25" customHeight="1">
      <c r="B26" s="715"/>
      <c r="C26" s="728"/>
      <c r="D26" s="729"/>
      <c r="E26" s="163"/>
      <c r="F26" s="164">
        <f>C25</f>
        <v>0</v>
      </c>
      <c r="G26" s="163"/>
      <c r="H26" s="164">
        <f>I25</f>
        <v>0</v>
      </c>
      <c r="I26" s="730"/>
      <c r="J26" s="731"/>
      <c r="K26" s="732"/>
      <c r="L26" s="733"/>
      <c r="M26" s="733"/>
      <c r="N26" s="729"/>
      <c r="O26" s="674"/>
      <c r="P26" s="675"/>
      <c r="Q26" s="675"/>
      <c r="R26" s="675"/>
      <c r="S26" s="676"/>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725">
        <f>IF($BE$3="４週",SUM(W26:AX26),IF($BE$3="暦月",SUM(W26:BA26),""))</f>
        <v>0</v>
      </c>
      <c r="BC26" s="726"/>
      <c r="BD26" s="727">
        <f>IF($BE$3="４週",BB26/4,IF($BE$3="暦月",(BB26/($BE$8/7)),""))</f>
        <v>0</v>
      </c>
      <c r="BE26" s="726"/>
      <c r="BF26" s="722"/>
      <c r="BG26" s="723"/>
      <c r="BH26" s="723"/>
      <c r="BI26" s="723"/>
      <c r="BJ26" s="724"/>
    </row>
    <row r="27" spans="2:62" ht="20.25" customHeight="1">
      <c r="B27" s="695">
        <f>B25+1</f>
        <v>6</v>
      </c>
      <c r="C27" s="697"/>
      <c r="D27" s="698"/>
      <c r="E27" s="163"/>
      <c r="F27" s="164"/>
      <c r="G27" s="163"/>
      <c r="H27" s="164"/>
      <c r="I27" s="701"/>
      <c r="J27" s="702"/>
      <c r="K27" s="705"/>
      <c r="L27" s="706"/>
      <c r="M27" s="706"/>
      <c r="N27" s="698"/>
      <c r="O27" s="674"/>
      <c r="P27" s="675"/>
      <c r="Q27" s="675"/>
      <c r="R27" s="675"/>
      <c r="S27" s="676"/>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680"/>
      <c r="BC27" s="681"/>
      <c r="BD27" s="682"/>
      <c r="BE27" s="683"/>
      <c r="BF27" s="684"/>
      <c r="BG27" s="685"/>
      <c r="BH27" s="685"/>
      <c r="BI27" s="685"/>
      <c r="BJ27" s="686"/>
    </row>
    <row r="28" spans="2:62" ht="20.25" customHeight="1">
      <c r="B28" s="715"/>
      <c r="C28" s="728"/>
      <c r="D28" s="729"/>
      <c r="E28" s="163"/>
      <c r="F28" s="164">
        <f>C27</f>
        <v>0</v>
      </c>
      <c r="G28" s="163"/>
      <c r="H28" s="164">
        <f>I27</f>
        <v>0</v>
      </c>
      <c r="I28" s="730"/>
      <c r="J28" s="731"/>
      <c r="K28" s="732"/>
      <c r="L28" s="733"/>
      <c r="M28" s="733"/>
      <c r="N28" s="729"/>
      <c r="O28" s="674"/>
      <c r="P28" s="675"/>
      <c r="Q28" s="675"/>
      <c r="R28" s="675"/>
      <c r="S28" s="676"/>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725">
        <f>IF($BE$3="４週",SUM(W28:AX28),IF($BE$3="暦月",SUM(W28:BA28),""))</f>
        <v>0</v>
      </c>
      <c r="BC28" s="726"/>
      <c r="BD28" s="727">
        <f>IF($BE$3="４週",BB28/4,IF($BE$3="暦月",(BB28/($BE$8/7)),""))</f>
        <v>0</v>
      </c>
      <c r="BE28" s="726"/>
      <c r="BF28" s="722"/>
      <c r="BG28" s="723"/>
      <c r="BH28" s="723"/>
      <c r="BI28" s="723"/>
      <c r="BJ28" s="724"/>
    </row>
    <row r="29" spans="2:62" ht="20.25" customHeight="1">
      <c r="B29" s="695">
        <f>B27+1</f>
        <v>7</v>
      </c>
      <c r="C29" s="697"/>
      <c r="D29" s="698"/>
      <c r="E29" s="163"/>
      <c r="F29" s="164"/>
      <c r="G29" s="163"/>
      <c r="H29" s="164"/>
      <c r="I29" s="701"/>
      <c r="J29" s="702"/>
      <c r="K29" s="705"/>
      <c r="L29" s="706"/>
      <c r="M29" s="706"/>
      <c r="N29" s="698"/>
      <c r="O29" s="674"/>
      <c r="P29" s="675"/>
      <c r="Q29" s="675"/>
      <c r="R29" s="675"/>
      <c r="S29" s="676"/>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680"/>
      <c r="BC29" s="681"/>
      <c r="BD29" s="682"/>
      <c r="BE29" s="683"/>
      <c r="BF29" s="684"/>
      <c r="BG29" s="685"/>
      <c r="BH29" s="685"/>
      <c r="BI29" s="685"/>
      <c r="BJ29" s="686"/>
    </row>
    <row r="30" spans="2:62" ht="20.25" customHeight="1">
      <c r="B30" s="715"/>
      <c r="C30" s="728"/>
      <c r="D30" s="729"/>
      <c r="E30" s="163"/>
      <c r="F30" s="164">
        <f>C29</f>
        <v>0</v>
      </c>
      <c r="G30" s="163"/>
      <c r="H30" s="164">
        <f>I29</f>
        <v>0</v>
      </c>
      <c r="I30" s="730"/>
      <c r="J30" s="731"/>
      <c r="K30" s="732"/>
      <c r="L30" s="733"/>
      <c r="M30" s="733"/>
      <c r="N30" s="729"/>
      <c r="O30" s="674"/>
      <c r="P30" s="675"/>
      <c r="Q30" s="675"/>
      <c r="R30" s="675"/>
      <c r="S30" s="676"/>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725">
        <f>IF($BE$3="４週",SUM(W30:AX30),IF($BE$3="暦月",SUM(W30:BA30),""))</f>
        <v>0</v>
      </c>
      <c r="BC30" s="726"/>
      <c r="BD30" s="727">
        <f>IF($BE$3="４週",BB30/4,IF($BE$3="暦月",(BB30/($BE$8/7)),""))</f>
        <v>0</v>
      </c>
      <c r="BE30" s="726"/>
      <c r="BF30" s="722"/>
      <c r="BG30" s="723"/>
      <c r="BH30" s="723"/>
      <c r="BI30" s="723"/>
      <c r="BJ30" s="724"/>
    </row>
    <row r="31" spans="2:62" ht="20.25" customHeight="1">
      <c r="B31" s="695">
        <f>B29+1</f>
        <v>8</v>
      </c>
      <c r="C31" s="697"/>
      <c r="D31" s="698"/>
      <c r="E31" s="163"/>
      <c r="F31" s="164"/>
      <c r="G31" s="163"/>
      <c r="H31" s="164"/>
      <c r="I31" s="701"/>
      <c r="J31" s="702"/>
      <c r="K31" s="705"/>
      <c r="L31" s="706"/>
      <c r="M31" s="706"/>
      <c r="N31" s="698"/>
      <c r="O31" s="674"/>
      <c r="P31" s="675"/>
      <c r="Q31" s="675"/>
      <c r="R31" s="675"/>
      <c r="S31" s="676"/>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680"/>
      <c r="BC31" s="681"/>
      <c r="BD31" s="682"/>
      <c r="BE31" s="683"/>
      <c r="BF31" s="684"/>
      <c r="BG31" s="685"/>
      <c r="BH31" s="685"/>
      <c r="BI31" s="685"/>
      <c r="BJ31" s="686"/>
    </row>
    <row r="32" spans="2:62" ht="20.25" customHeight="1">
      <c r="B32" s="715"/>
      <c r="C32" s="728"/>
      <c r="D32" s="729"/>
      <c r="E32" s="163"/>
      <c r="F32" s="164">
        <f>C31</f>
        <v>0</v>
      </c>
      <c r="G32" s="163"/>
      <c r="H32" s="164">
        <f>I31</f>
        <v>0</v>
      </c>
      <c r="I32" s="730"/>
      <c r="J32" s="731"/>
      <c r="K32" s="732"/>
      <c r="L32" s="733"/>
      <c r="M32" s="733"/>
      <c r="N32" s="729"/>
      <c r="O32" s="674"/>
      <c r="P32" s="675"/>
      <c r="Q32" s="675"/>
      <c r="R32" s="675"/>
      <c r="S32" s="676"/>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725">
        <f>IF($BE$3="４週",SUM(W32:AX32),IF($BE$3="暦月",SUM(W32:BA32),""))</f>
        <v>0</v>
      </c>
      <c r="BC32" s="726"/>
      <c r="BD32" s="727">
        <f>IF($BE$3="４週",BB32/4,IF($BE$3="暦月",(BB32/($BE$8/7)),""))</f>
        <v>0</v>
      </c>
      <c r="BE32" s="726"/>
      <c r="BF32" s="722"/>
      <c r="BG32" s="723"/>
      <c r="BH32" s="723"/>
      <c r="BI32" s="723"/>
      <c r="BJ32" s="724"/>
    </row>
    <row r="33" spans="2:62" ht="20.25" customHeight="1">
      <c r="B33" s="695">
        <f>B31+1</f>
        <v>9</v>
      </c>
      <c r="C33" s="697"/>
      <c r="D33" s="698"/>
      <c r="E33" s="163"/>
      <c r="F33" s="164"/>
      <c r="G33" s="163"/>
      <c r="H33" s="164"/>
      <c r="I33" s="701"/>
      <c r="J33" s="702"/>
      <c r="K33" s="705"/>
      <c r="L33" s="706"/>
      <c r="M33" s="706"/>
      <c r="N33" s="698"/>
      <c r="O33" s="674"/>
      <c r="P33" s="675"/>
      <c r="Q33" s="675"/>
      <c r="R33" s="675"/>
      <c r="S33" s="676"/>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680"/>
      <c r="BC33" s="681"/>
      <c r="BD33" s="682"/>
      <c r="BE33" s="683"/>
      <c r="BF33" s="684"/>
      <c r="BG33" s="685"/>
      <c r="BH33" s="685"/>
      <c r="BI33" s="685"/>
      <c r="BJ33" s="686"/>
    </row>
    <row r="34" spans="2:62" ht="20.25" customHeight="1">
      <c r="B34" s="715"/>
      <c r="C34" s="728"/>
      <c r="D34" s="729"/>
      <c r="E34" s="163"/>
      <c r="F34" s="164">
        <f>C33</f>
        <v>0</v>
      </c>
      <c r="G34" s="163"/>
      <c r="H34" s="164">
        <f>I33</f>
        <v>0</v>
      </c>
      <c r="I34" s="730"/>
      <c r="J34" s="731"/>
      <c r="K34" s="732"/>
      <c r="L34" s="733"/>
      <c r="M34" s="733"/>
      <c r="N34" s="729"/>
      <c r="O34" s="674"/>
      <c r="P34" s="675"/>
      <c r="Q34" s="675"/>
      <c r="R34" s="675"/>
      <c r="S34" s="676"/>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725">
        <f>IF($BE$3="４週",SUM(W34:AX34),IF($BE$3="暦月",SUM(W34:BA34),""))</f>
        <v>0</v>
      </c>
      <c r="BC34" s="726"/>
      <c r="BD34" s="727">
        <f>IF($BE$3="４週",BB34/4,IF($BE$3="暦月",(BB34/($BE$8/7)),""))</f>
        <v>0</v>
      </c>
      <c r="BE34" s="726"/>
      <c r="BF34" s="722"/>
      <c r="BG34" s="723"/>
      <c r="BH34" s="723"/>
      <c r="BI34" s="723"/>
      <c r="BJ34" s="724"/>
    </row>
    <row r="35" spans="2:62" ht="20.25" customHeight="1">
      <c r="B35" s="695">
        <f>B33+1</f>
        <v>10</v>
      </c>
      <c r="C35" s="697"/>
      <c r="D35" s="698"/>
      <c r="E35" s="163"/>
      <c r="F35" s="164"/>
      <c r="G35" s="163"/>
      <c r="H35" s="164"/>
      <c r="I35" s="701"/>
      <c r="J35" s="702"/>
      <c r="K35" s="705"/>
      <c r="L35" s="706"/>
      <c r="M35" s="706"/>
      <c r="N35" s="698"/>
      <c r="O35" s="674"/>
      <c r="P35" s="675"/>
      <c r="Q35" s="675"/>
      <c r="R35" s="675"/>
      <c r="S35" s="676"/>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680"/>
      <c r="BC35" s="681"/>
      <c r="BD35" s="682"/>
      <c r="BE35" s="683"/>
      <c r="BF35" s="684"/>
      <c r="BG35" s="685"/>
      <c r="BH35" s="685"/>
      <c r="BI35" s="685"/>
      <c r="BJ35" s="686"/>
    </row>
    <row r="36" spans="2:62" ht="20.25" customHeight="1">
      <c r="B36" s="715"/>
      <c r="C36" s="728"/>
      <c r="D36" s="729"/>
      <c r="E36" s="163"/>
      <c r="F36" s="164">
        <f>C35</f>
        <v>0</v>
      </c>
      <c r="G36" s="163"/>
      <c r="H36" s="164">
        <f>I35</f>
        <v>0</v>
      </c>
      <c r="I36" s="730"/>
      <c r="J36" s="731"/>
      <c r="K36" s="732"/>
      <c r="L36" s="733"/>
      <c r="M36" s="733"/>
      <c r="N36" s="729"/>
      <c r="O36" s="674"/>
      <c r="P36" s="675"/>
      <c r="Q36" s="675"/>
      <c r="R36" s="675"/>
      <c r="S36" s="676"/>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725">
        <f>IF($BE$3="４週",SUM(W36:AX36),IF($BE$3="暦月",SUM(W36:BA36),""))</f>
        <v>0</v>
      </c>
      <c r="BC36" s="726"/>
      <c r="BD36" s="727">
        <f>IF($BE$3="４週",BB36/4,IF($BE$3="暦月",(BB36/($BE$8/7)),""))</f>
        <v>0</v>
      </c>
      <c r="BE36" s="726"/>
      <c r="BF36" s="722"/>
      <c r="BG36" s="723"/>
      <c r="BH36" s="723"/>
      <c r="BI36" s="723"/>
      <c r="BJ36" s="724"/>
    </row>
    <row r="37" spans="2:62" ht="20.25" customHeight="1">
      <c r="B37" s="695">
        <f>B35+1</f>
        <v>11</v>
      </c>
      <c r="C37" s="697"/>
      <c r="D37" s="698"/>
      <c r="E37" s="163"/>
      <c r="F37" s="164"/>
      <c r="G37" s="163"/>
      <c r="H37" s="164"/>
      <c r="I37" s="701"/>
      <c r="J37" s="702"/>
      <c r="K37" s="705"/>
      <c r="L37" s="706"/>
      <c r="M37" s="706"/>
      <c r="N37" s="698"/>
      <c r="O37" s="674"/>
      <c r="P37" s="675"/>
      <c r="Q37" s="675"/>
      <c r="R37" s="675"/>
      <c r="S37" s="676"/>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680"/>
      <c r="BC37" s="681"/>
      <c r="BD37" s="682"/>
      <c r="BE37" s="683"/>
      <c r="BF37" s="684"/>
      <c r="BG37" s="685"/>
      <c r="BH37" s="685"/>
      <c r="BI37" s="685"/>
      <c r="BJ37" s="686"/>
    </row>
    <row r="38" spans="2:62" ht="20.25" customHeight="1">
      <c r="B38" s="715"/>
      <c r="C38" s="728"/>
      <c r="D38" s="729"/>
      <c r="E38" s="163"/>
      <c r="F38" s="164">
        <f>C37</f>
        <v>0</v>
      </c>
      <c r="G38" s="163"/>
      <c r="H38" s="164">
        <f>I37</f>
        <v>0</v>
      </c>
      <c r="I38" s="730"/>
      <c r="J38" s="731"/>
      <c r="K38" s="732"/>
      <c r="L38" s="733"/>
      <c r="M38" s="733"/>
      <c r="N38" s="729"/>
      <c r="O38" s="674"/>
      <c r="P38" s="675"/>
      <c r="Q38" s="675"/>
      <c r="R38" s="675"/>
      <c r="S38" s="676"/>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725">
        <f>IF($BE$3="４週",SUM(W38:AX38),IF($BE$3="暦月",SUM(W38:BA38),""))</f>
        <v>0</v>
      </c>
      <c r="BC38" s="726"/>
      <c r="BD38" s="727">
        <f>IF($BE$3="４週",BB38/4,IF($BE$3="暦月",(BB38/($BE$8/7)),""))</f>
        <v>0</v>
      </c>
      <c r="BE38" s="726"/>
      <c r="BF38" s="722"/>
      <c r="BG38" s="723"/>
      <c r="BH38" s="723"/>
      <c r="BI38" s="723"/>
      <c r="BJ38" s="724"/>
    </row>
    <row r="39" spans="2:62" ht="20.25" customHeight="1">
      <c r="B39" s="695">
        <f>B37+1</f>
        <v>12</v>
      </c>
      <c r="C39" s="697"/>
      <c r="D39" s="698"/>
      <c r="E39" s="163"/>
      <c r="F39" s="164"/>
      <c r="G39" s="163"/>
      <c r="H39" s="164"/>
      <c r="I39" s="701"/>
      <c r="J39" s="702"/>
      <c r="K39" s="705"/>
      <c r="L39" s="706"/>
      <c r="M39" s="706"/>
      <c r="N39" s="698"/>
      <c r="O39" s="674"/>
      <c r="P39" s="675"/>
      <c r="Q39" s="675"/>
      <c r="R39" s="675"/>
      <c r="S39" s="676"/>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680"/>
      <c r="BC39" s="681"/>
      <c r="BD39" s="682"/>
      <c r="BE39" s="683"/>
      <c r="BF39" s="684"/>
      <c r="BG39" s="685"/>
      <c r="BH39" s="685"/>
      <c r="BI39" s="685"/>
      <c r="BJ39" s="686"/>
    </row>
    <row r="40" spans="2:62" ht="20.25" customHeight="1">
      <c r="B40" s="715"/>
      <c r="C40" s="728"/>
      <c r="D40" s="729"/>
      <c r="E40" s="163"/>
      <c r="F40" s="164">
        <f>C39</f>
        <v>0</v>
      </c>
      <c r="G40" s="163"/>
      <c r="H40" s="164">
        <f>I39</f>
        <v>0</v>
      </c>
      <c r="I40" s="730"/>
      <c r="J40" s="731"/>
      <c r="K40" s="732"/>
      <c r="L40" s="733"/>
      <c r="M40" s="733"/>
      <c r="N40" s="729"/>
      <c r="O40" s="674"/>
      <c r="P40" s="675"/>
      <c r="Q40" s="675"/>
      <c r="R40" s="675"/>
      <c r="S40" s="676"/>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725">
        <f>IF($BE$3="４週",SUM(W40:AX40),IF($BE$3="暦月",SUM(W40:BA40),""))</f>
        <v>0</v>
      </c>
      <c r="BC40" s="726"/>
      <c r="BD40" s="727">
        <f>IF($BE$3="４週",BB40/4,IF($BE$3="暦月",(BB40/($BE$8/7)),""))</f>
        <v>0</v>
      </c>
      <c r="BE40" s="726"/>
      <c r="BF40" s="722"/>
      <c r="BG40" s="723"/>
      <c r="BH40" s="723"/>
      <c r="BI40" s="723"/>
      <c r="BJ40" s="724"/>
    </row>
    <row r="41" spans="2:62" ht="20.25" customHeight="1">
      <c r="B41" s="695">
        <f>B39+1</f>
        <v>13</v>
      </c>
      <c r="C41" s="697"/>
      <c r="D41" s="698"/>
      <c r="E41" s="163"/>
      <c r="F41" s="164"/>
      <c r="G41" s="163"/>
      <c r="H41" s="164"/>
      <c r="I41" s="701"/>
      <c r="J41" s="702"/>
      <c r="K41" s="705"/>
      <c r="L41" s="706"/>
      <c r="M41" s="706"/>
      <c r="N41" s="698"/>
      <c r="O41" s="674"/>
      <c r="P41" s="675"/>
      <c r="Q41" s="675"/>
      <c r="R41" s="675"/>
      <c r="S41" s="676"/>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680"/>
      <c r="BC41" s="681"/>
      <c r="BD41" s="682"/>
      <c r="BE41" s="683"/>
      <c r="BF41" s="684"/>
      <c r="BG41" s="685"/>
      <c r="BH41" s="685"/>
      <c r="BI41" s="685"/>
      <c r="BJ41" s="686"/>
    </row>
    <row r="42" spans="2:62" ht="20.25" customHeight="1">
      <c r="B42" s="715"/>
      <c r="C42" s="728"/>
      <c r="D42" s="729"/>
      <c r="E42" s="163"/>
      <c r="F42" s="164">
        <f>C41</f>
        <v>0</v>
      </c>
      <c r="G42" s="163"/>
      <c r="H42" s="164">
        <f>I41</f>
        <v>0</v>
      </c>
      <c r="I42" s="730"/>
      <c r="J42" s="731"/>
      <c r="K42" s="732"/>
      <c r="L42" s="733"/>
      <c r="M42" s="733"/>
      <c r="N42" s="729"/>
      <c r="O42" s="674"/>
      <c r="P42" s="675"/>
      <c r="Q42" s="675"/>
      <c r="R42" s="675"/>
      <c r="S42" s="676"/>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725">
        <f>IF($BE$3="４週",SUM(W42:AX42),IF($BE$3="暦月",SUM(W42:BA42),""))</f>
        <v>0</v>
      </c>
      <c r="BC42" s="726"/>
      <c r="BD42" s="727">
        <f>IF($BE$3="４週",BB42/4,IF($BE$3="暦月",(BB42/($BE$8/7)),""))</f>
        <v>0</v>
      </c>
      <c r="BE42" s="726"/>
      <c r="BF42" s="722"/>
      <c r="BG42" s="723"/>
      <c r="BH42" s="723"/>
      <c r="BI42" s="723"/>
      <c r="BJ42" s="724"/>
    </row>
    <row r="43" spans="2:62" ht="20.25" customHeight="1">
      <c r="B43" s="695">
        <f>B41+1</f>
        <v>14</v>
      </c>
      <c r="C43" s="697"/>
      <c r="D43" s="698"/>
      <c r="E43" s="163"/>
      <c r="F43" s="164"/>
      <c r="G43" s="163"/>
      <c r="H43" s="164"/>
      <c r="I43" s="701"/>
      <c r="J43" s="702"/>
      <c r="K43" s="705"/>
      <c r="L43" s="706"/>
      <c r="M43" s="706"/>
      <c r="N43" s="698"/>
      <c r="O43" s="674"/>
      <c r="P43" s="675"/>
      <c r="Q43" s="675"/>
      <c r="R43" s="675"/>
      <c r="S43" s="676"/>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680"/>
      <c r="BC43" s="681"/>
      <c r="BD43" s="682"/>
      <c r="BE43" s="683"/>
      <c r="BF43" s="684"/>
      <c r="BG43" s="685"/>
      <c r="BH43" s="685"/>
      <c r="BI43" s="685"/>
      <c r="BJ43" s="686"/>
    </row>
    <row r="44" spans="2:62" ht="20.25" customHeight="1">
      <c r="B44" s="715"/>
      <c r="C44" s="728"/>
      <c r="D44" s="729"/>
      <c r="E44" s="163"/>
      <c r="F44" s="164">
        <f>C43</f>
        <v>0</v>
      </c>
      <c r="G44" s="163"/>
      <c r="H44" s="164">
        <f>I43</f>
        <v>0</v>
      </c>
      <c r="I44" s="730"/>
      <c r="J44" s="731"/>
      <c r="K44" s="732"/>
      <c r="L44" s="733"/>
      <c r="M44" s="733"/>
      <c r="N44" s="729"/>
      <c r="O44" s="674"/>
      <c r="P44" s="675"/>
      <c r="Q44" s="675"/>
      <c r="R44" s="675"/>
      <c r="S44" s="676"/>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725">
        <f>IF($BE$3="４週",SUM(W44:AX44),IF($BE$3="暦月",SUM(W44:BA44),""))</f>
        <v>0</v>
      </c>
      <c r="BC44" s="726"/>
      <c r="BD44" s="727">
        <f>IF($BE$3="４週",BB44/4,IF($BE$3="暦月",(BB44/($BE$8/7)),""))</f>
        <v>0</v>
      </c>
      <c r="BE44" s="726"/>
      <c r="BF44" s="722"/>
      <c r="BG44" s="723"/>
      <c r="BH44" s="723"/>
      <c r="BI44" s="723"/>
      <c r="BJ44" s="724"/>
    </row>
    <row r="45" spans="2:62" ht="20.25" customHeight="1">
      <c r="B45" s="695">
        <f>B43+1</f>
        <v>15</v>
      </c>
      <c r="C45" s="697"/>
      <c r="D45" s="698"/>
      <c r="E45" s="163"/>
      <c r="F45" s="164"/>
      <c r="G45" s="163"/>
      <c r="H45" s="164"/>
      <c r="I45" s="701"/>
      <c r="J45" s="702"/>
      <c r="K45" s="705"/>
      <c r="L45" s="706"/>
      <c r="M45" s="706"/>
      <c r="N45" s="698"/>
      <c r="O45" s="674"/>
      <c r="P45" s="675"/>
      <c r="Q45" s="675"/>
      <c r="R45" s="675"/>
      <c r="S45" s="676"/>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680"/>
      <c r="BC45" s="681"/>
      <c r="BD45" s="682"/>
      <c r="BE45" s="683"/>
      <c r="BF45" s="684"/>
      <c r="BG45" s="685"/>
      <c r="BH45" s="685"/>
      <c r="BI45" s="685"/>
      <c r="BJ45" s="686"/>
    </row>
    <row r="46" spans="2:62" ht="20.25" customHeight="1">
      <c r="B46" s="715"/>
      <c r="C46" s="728"/>
      <c r="D46" s="729"/>
      <c r="E46" s="163"/>
      <c r="F46" s="164">
        <f>C45</f>
        <v>0</v>
      </c>
      <c r="G46" s="163"/>
      <c r="H46" s="164">
        <f>I45</f>
        <v>0</v>
      </c>
      <c r="I46" s="730"/>
      <c r="J46" s="731"/>
      <c r="K46" s="732"/>
      <c r="L46" s="733"/>
      <c r="M46" s="733"/>
      <c r="N46" s="729"/>
      <c r="O46" s="674"/>
      <c r="P46" s="675"/>
      <c r="Q46" s="675"/>
      <c r="R46" s="675"/>
      <c r="S46" s="676"/>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725">
        <f>IF($BE$3="４週",SUM(W46:AX46),IF($BE$3="暦月",SUM(W46:BA46),""))</f>
        <v>0</v>
      </c>
      <c r="BC46" s="726"/>
      <c r="BD46" s="727">
        <f>IF($BE$3="４週",BB46/4,IF($BE$3="暦月",(BB46/($BE$8/7)),""))</f>
        <v>0</v>
      </c>
      <c r="BE46" s="726"/>
      <c r="BF46" s="722"/>
      <c r="BG46" s="723"/>
      <c r="BH46" s="723"/>
      <c r="BI46" s="723"/>
      <c r="BJ46" s="724"/>
    </row>
    <row r="47" spans="2:62" ht="20.25" customHeight="1">
      <c r="B47" s="695">
        <f>B45+1</f>
        <v>16</v>
      </c>
      <c r="C47" s="697"/>
      <c r="D47" s="698"/>
      <c r="E47" s="163"/>
      <c r="F47" s="164"/>
      <c r="G47" s="163"/>
      <c r="H47" s="164"/>
      <c r="I47" s="701"/>
      <c r="J47" s="702"/>
      <c r="K47" s="705"/>
      <c r="L47" s="706"/>
      <c r="M47" s="706"/>
      <c r="N47" s="698"/>
      <c r="O47" s="674"/>
      <c r="P47" s="675"/>
      <c r="Q47" s="675"/>
      <c r="R47" s="675"/>
      <c r="S47" s="676"/>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680"/>
      <c r="BC47" s="681"/>
      <c r="BD47" s="682"/>
      <c r="BE47" s="683"/>
      <c r="BF47" s="684"/>
      <c r="BG47" s="685"/>
      <c r="BH47" s="685"/>
      <c r="BI47" s="685"/>
      <c r="BJ47" s="686"/>
    </row>
    <row r="48" spans="2:62" ht="20.25" customHeight="1">
      <c r="B48" s="715"/>
      <c r="C48" s="728"/>
      <c r="D48" s="729"/>
      <c r="E48" s="163"/>
      <c r="F48" s="164">
        <f>C47</f>
        <v>0</v>
      </c>
      <c r="G48" s="163"/>
      <c r="H48" s="164">
        <f>I47</f>
        <v>0</v>
      </c>
      <c r="I48" s="730"/>
      <c r="J48" s="731"/>
      <c r="K48" s="732"/>
      <c r="L48" s="733"/>
      <c r="M48" s="733"/>
      <c r="N48" s="729"/>
      <c r="O48" s="674"/>
      <c r="P48" s="675"/>
      <c r="Q48" s="675"/>
      <c r="R48" s="675"/>
      <c r="S48" s="676"/>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725">
        <f>IF($BE$3="４週",SUM(W48:AX48),IF($BE$3="暦月",SUM(W48:BA48),""))</f>
        <v>0</v>
      </c>
      <c r="BC48" s="726"/>
      <c r="BD48" s="727">
        <f>IF($BE$3="４週",BB48/4,IF($BE$3="暦月",(BB48/($BE$8/7)),""))</f>
        <v>0</v>
      </c>
      <c r="BE48" s="726"/>
      <c r="BF48" s="722"/>
      <c r="BG48" s="723"/>
      <c r="BH48" s="723"/>
      <c r="BI48" s="723"/>
      <c r="BJ48" s="724"/>
    </row>
    <row r="49" spans="2:62" ht="20.25" customHeight="1">
      <c r="B49" s="695">
        <f>B47+1</f>
        <v>17</v>
      </c>
      <c r="C49" s="697"/>
      <c r="D49" s="698"/>
      <c r="E49" s="163"/>
      <c r="F49" s="164"/>
      <c r="G49" s="163"/>
      <c r="H49" s="164"/>
      <c r="I49" s="701"/>
      <c r="J49" s="702"/>
      <c r="K49" s="705"/>
      <c r="L49" s="706"/>
      <c r="M49" s="706"/>
      <c r="N49" s="698"/>
      <c r="O49" s="674"/>
      <c r="P49" s="675"/>
      <c r="Q49" s="675"/>
      <c r="R49" s="675"/>
      <c r="S49" s="676"/>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680"/>
      <c r="BC49" s="681"/>
      <c r="BD49" s="682"/>
      <c r="BE49" s="683"/>
      <c r="BF49" s="684"/>
      <c r="BG49" s="685"/>
      <c r="BH49" s="685"/>
      <c r="BI49" s="685"/>
      <c r="BJ49" s="686"/>
    </row>
    <row r="50" spans="2:62" ht="20.25" customHeight="1">
      <c r="B50" s="715"/>
      <c r="C50" s="728"/>
      <c r="D50" s="729"/>
      <c r="E50" s="163"/>
      <c r="F50" s="164">
        <f>C49</f>
        <v>0</v>
      </c>
      <c r="G50" s="163"/>
      <c r="H50" s="164">
        <f>I49</f>
        <v>0</v>
      </c>
      <c r="I50" s="730"/>
      <c r="J50" s="731"/>
      <c r="K50" s="732"/>
      <c r="L50" s="733"/>
      <c r="M50" s="733"/>
      <c r="N50" s="729"/>
      <c r="O50" s="674"/>
      <c r="P50" s="675"/>
      <c r="Q50" s="675"/>
      <c r="R50" s="675"/>
      <c r="S50" s="676"/>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725">
        <f>IF($BE$3="４週",SUM(W50:AX50),IF($BE$3="暦月",SUM(W50:BA50),""))</f>
        <v>0</v>
      </c>
      <c r="BC50" s="726"/>
      <c r="BD50" s="727">
        <f>IF($BE$3="４週",BB50/4,IF($BE$3="暦月",(BB50/($BE$8/7)),""))</f>
        <v>0</v>
      </c>
      <c r="BE50" s="726"/>
      <c r="BF50" s="722"/>
      <c r="BG50" s="723"/>
      <c r="BH50" s="723"/>
      <c r="BI50" s="723"/>
      <c r="BJ50" s="724"/>
    </row>
    <row r="51" spans="2:62" ht="20.25" customHeight="1">
      <c r="B51" s="695">
        <f>B49+1</f>
        <v>18</v>
      </c>
      <c r="C51" s="697"/>
      <c r="D51" s="698"/>
      <c r="E51" s="163"/>
      <c r="F51" s="164"/>
      <c r="G51" s="163"/>
      <c r="H51" s="164"/>
      <c r="I51" s="701"/>
      <c r="J51" s="702"/>
      <c r="K51" s="705"/>
      <c r="L51" s="706"/>
      <c r="M51" s="706"/>
      <c r="N51" s="698"/>
      <c r="O51" s="674"/>
      <c r="P51" s="675"/>
      <c r="Q51" s="675"/>
      <c r="R51" s="675"/>
      <c r="S51" s="676"/>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680"/>
      <c r="BC51" s="681"/>
      <c r="BD51" s="682"/>
      <c r="BE51" s="683"/>
      <c r="BF51" s="684"/>
      <c r="BG51" s="685"/>
      <c r="BH51" s="685"/>
      <c r="BI51" s="685"/>
      <c r="BJ51" s="686"/>
    </row>
    <row r="52" spans="2:62" ht="20.25" customHeight="1">
      <c r="B52" s="715"/>
      <c r="C52" s="728"/>
      <c r="D52" s="729"/>
      <c r="E52" s="163"/>
      <c r="F52" s="164">
        <f>C51</f>
        <v>0</v>
      </c>
      <c r="G52" s="163"/>
      <c r="H52" s="164">
        <f>I51</f>
        <v>0</v>
      </c>
      <c r="I52" s="730"/>
      <c r="J52" s="731"/>
      <c r="K52" s="732"/>
      <c r="L52" s="733"/>
      <c r="M52" s="733"/>
      <c r="N52" s="729"/>
      <c r="O52" s="674"/>
      <c r="P52" s="675"/>
      <c r="Q52" s="675"/>
      <c r="R52" s="675"/>
      <c r="S52" s="676"/>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725">
        <f>IF($BE$3="４週",SUM(W52:AX52),IF($BE$3="暦月",SUM(W52:BA52),""))</f>
        <v>0</v>
      </c>
      <c r="BC52" s="726"/>
      <c r="BD52" s="727">
        <f>IF($BE$3="４週",BB52/4,IF($BE$3="暦月",(BB52/($BE$8/7)),""))</f>
        <v>0</v>
      </c>
      <c r="BE52" s="726"/>
      <c r="BF52" s="722"/>
      <c r="BG52" s="723"/>
      <c r="BH52" s="723"/>
      <c r="BI52" s="723"/>
      <c r="BJ52" s="724"/>
    </row>
    <row r="53" spans="2:62" ht="20.25" customHeight="1">
      <c r="B53" s="695">
        <f>B51+1</f>
        <v>19</v>
      </c>
      <c r="C53" s="697"/>
      <c r="D53" s="698"/>
      <c r="E53" s="165"/>
      <c r="F53" s="166"/>
      <c r="G53" s="165"/>
      <c r="H53" s="166"/>
      <c r="I53" s="701"/>
      <c r="J53" s="702"/>
      <c r="K53" s="705"/>
      <c r="L53" s="706"/>
      <c r="M53" s="706"/>
      <c r="N53" s="698"/>
      <c r="O53" s="674"/>
      <c r="P53" s="675"/>
      <c r="Q53" s="675"/>
      <c r="R53" s="675"/>
      <c r="S53" s="676"/>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680"/>
      <c r="BC53" s="681"/>
      <c r="BD53" s="682"/>
      <c r="BE53" s="683"/>
      <c r="BF53" s="684"/>
      <c r="BG53" s="685"/>
      <c r="BH53" s="685"/>
      <c r="BI53" s="685"/>
      <c r="BJ53" s="686"/>
    </row>
    <row r="54" spans="2:62" ht="20.25" customHeight="1">
      <c r="B54" s="715"/>
      <c r="C54" s="728"/>
      <c r="D54" s="729"/>
      <c r="E54" s="163"/>
      <c r="F54" s="164">
        <f>C53</f>
        <v>0</v>
      </c>
      <c r="G54" s="163"/>
      <c r="H54" s="164">
        <f>I53</f>
        <v>0</v>
      </c>
      <c r="I54" s="730"/>
      <c r="J54" s="731"/>
      <c r="K54" s="732"/>
      <c r="L54" s="733"/>
      <c r="M54" s="733"/>
      <c r="N54" s="729"/>
      <c r="O54" s="674"/>
      <c r="P54" s="675"/>
      <c r="Q54" s="675"/>
      <c r="R54" s="675"/>
      <c r="S54" s="676"/>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725">
        <f>IF($BE$3="４週",SUM(W54:AX54),IF($BE$3="暦月",SUM(W54:BA54),""))</f>
        <v>0</v>
      </c>
      <c r="BC54" s="726"/>
      <c r="BD54" s="727">
        <f>IF($BE$3="４週",BB54/4,IF($BE$3="暦月",(BB54/($BE$8/7)),""))</f>
        <v>0</v>
      </c>
      <c r="BE54" s="726"/>
      <c r="BF54" s="722"/>
      <c r="BG54" s="723"/>
      <c r="BH54" s="723"/>
      <c r="BI54" s="723"/>
      <c r="BJ54" s="724"/>
    </row>
    <row r="55" spans="2:62" ht="20.25" customHeight="1">
      <c r="B55" s="695">
        <f>B53+1</f>
        <v>20</v>
      </c>
      <c r="C55" s="697"/>
      <c r="D55" s="698"/>
      <c r="E55" s="165"/>
      <c r="F55" s="166"/>
      <c r="G55" s="165"/>
      <c r="H55" s="166"/>
      <c r="I55" s="701"/>
      <c r="J55" s="702"/>
      <c r="K55" s="705"/>
      <c r="L55" s="706"/>
      <c r="M55" s="706"/>
      <c r="N55" s="698"/>
      <c r="O55" s="674"/>
      <c r="P55" s="675"/>
      <c r="Q55" s="675"/>
      <c r="R55" s="675"/>
      <c r="S55" s="676"/>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680"/>
      <c r="BC55" s="681"/>
      <c r="BD55" s="682"/>
      <c r="BE55" s="683"/>
      <c r="BF55" s="684"/>
      <c r="BG55" s="685"/>
      <c r="BH55" s="685"/>
      <c r="BI55" s="685"/>
      <c r="BJ55" s="686"/>
    </row>
    <row r="56" spans="2:62" ht="20.25" customHeight="1">
      <c r="B56" s="715"/>
      <c r="C56" s="728"/>
      <c r="D56" s="729"/>
      <c r="E56" s="163"/>
      <c r="F56" s="164">
        <f>C55</f>
        <v>0</v>
      </c>
      <c r="G56" s="163"/>
      <c r="H56" s="164">
        <f>I55</f>
        <v>0</v>
      </c>
      <c r="I56" s="730"/>
      <c r="J56" s="731"/>
      <c r="K56" s="732"/>
      <c r="L56" s="733"/>
      <c r="M56" s="733"/>
      <c r="N56" s="729"/>
      <c r="O56" s="674"/>
      <c r="P56" s="675"/>
      <c r="Q56" s="675"/>
      <c r="R56" s="675"/>
      <c r="S56" s="676"/>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725">
        <f>IF($BE$3="４週",SUM(W56:AX56),IF($BE$3="暦月",SUM(W56:BA56),""))</f>
        <v>0</v>
      </c>
      <c r="BC56" s="726"/>
      <c r="BD56" s="727">
        <f>IF($BE$3="４週",BB56/4,IF($BE$3="暦月",(BB56/($BE$8/7)),""))</f>
        <v>0</v>
      </c>
      <c r="BE56" s="726"/>
      <c r="BF56" s="722"/>
      <c r="BG56" s="723"/>
      <c r="BH56" s="723"/>
      <c r="BI56" s="723"/>
      <c r="BJ56" s="724"/>
    </row>
    <row r="57" spans="2:62" ht="20.25" customHeight="1">
      <c r="B57" s="695">
        <f>B55+1</f>
        <v>21</v>
      </c>
      <c r="C57" s="697"/>
      <c r="D57" s="698"/>
      <c r="E57" s="163"/>
      <c r="F57" s="164"/>
      <c r="G57" s="163"/>
      <c r="H57" s="164"/>
      <c r="I57" s="701"/>
      <c r="J57" s="702"/>
      <c r="K57" s="705"/>
      <c r="L57" s="706"/>
      <c r="M57" s="706"/>
      <c r="N57" s="698"/>
      <c r="O57" s="674"/>
      <c r="P57" s="675"/>
      <c r="Q57" s="675"/>
      <c r="R57" s="675"/>
      <c r="S57" s="676"/>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680"/>
      <c r="BC57" s="681"/>
      <c r="BD57" s="682"/>
      <c r="BE57" s="683"/>
      <c r="BF57" s="684"/>
      <c r="BG57" s="685"/>
      <c r="BH57" s="685"/>
      <c r="BI57" s="685"/>
      <c r="BJ57" s="686"/>
    </row>
    <row r="58" spans="2:62" ht="20.25" customHeight="1">
      <c r="B58" s="715"/>
      <c r="C58" s="728"/>
      <c r="D58" s="729"/>
      <c r="E58" s="163"/>
      <c r="F58" s="164">
        <f>C57</f>
        <v>0</v>
      </c>
      <c r="G58" s="163"/>
      <c r="H58" s="164">
        <f>I57</f>
        <v>0</v>
      </c>
      <c r="I58" s="730"/>
      <c r="J58" s="731"/>
      <c r="K58" s="732"/>
      <c r="L58" s="733"/>
      <c r="M58" s="733"/>
      <c r="N58" s="729"/>
      <c r="O58" s="674"/>
      <c r="P58" s="675"/>
      <c r="Q58" s="675"/>
      <c r="R58" s="675"/>
      <c r="S58" s="676"/>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725">
        <f>IF($BE$3="４週",SUM(W58:AX58),IF($BE$3="暦月",SUM(W58:BA58),""))</f>
        <v>0</v>
      </c>
      <c r="BC58" s="726"/>
      <c r="BD58" s="727">
        <f>IF($BE$3="４週",BB58/4,IF($BE$3="暦月",(BB58/($BE$8/7)),""))</f>
        <v>0</v>
      </c>
      <c r="BE58" s="726"/>
      <c r="BF58" s="722"/>
      <c r="BG58" s="723"/>
      <c r="BH58" s="723"/>
      <c r="BI58" s="723"/>
      <c r="BJ58" s="724"/>
    </row>
    <row r="59" spans="2:62" ht="20.25" customHeight="1">
      <c r="B59" s="695">
        <f>B57+1</f>
        <v>22</v>
      </c>
      <c r="C59" s="697"/>
      <c r="D59" s="698"/>
      <c r="E59" s="163"/>
      <c r="F59" s="164"/>
      <c r="G59" s="163"/>
      <c r="H59" s="164"/>
      <c r="I59" s="701"/>
      <c r="J59" s="702"/>
      <c r="K59" s="705"/>
      <c r="L59" s="706"/>
      <c r="M59" s="706"/>
      <c r="N59" s="698"/>
      <c r="O59" s="674"/>
      <c r="P59" s="675"/>
      <c r="Q59" s="675"/>
      <c r="R59" s="675"/>
      <c r="S59" s="676"/>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680"/>
      <c r="BC59" s="681"/>
      <c r="BD59" s="682"/>
      <c r="BE59" s="683"/>
      <c r="BF59" s="684"/>
      <c r="BG59" s="685"/>
      <c r="BH59" s="685"/>
      <c r="BI59" s="685"/>
      <c r="BJ59" s="686"/>
    </row>
    <row r="60" spans="2:62" ht="20.25" customHeight="1">
      <c r="B60" s="715"/>
      <c r="C60" s="728"/>
      <c r="D60" s="729"/>
      <c r="E60" s="163"/>
      <c r="F60" s="164">
        <f>C59</f>
        <v>0</v>
      </c>
      <c r="G60" s="163"/>
      <c r="H60" s="164">
        <f>I59</f>
        <v>0</v>
      </c>
      <c r="I60" s="730"/>
      <c r="J60" s="731"/>
      <c r="K60" s="732"/>
      <c r="L60" s="733"/>
      <c r="M60" s="733"/>
      <c r="N60" s="729"/>
      <c r="O60" s="674"/>
      <c r="P60" s="675"/>
      <c r="Q60" s="675"/>
      <c r="R60" s="675"/>
      <c r="S60" s="676"/>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725">
        <f>IF($BE$3="４週",SUM(W60:AX60),IF($BE$3="暦月",SUM(W60:BA60),""))</f>
        <v>0</v>
      </c>
      <c r="BC60" s="726"/>
      <c r="BD60" s="727">
        <f>IF($BE$3="４週",BB60/4,IF($BE$3="暦月",(BB60/($BE$8/7)),""))</f>
        <v>0</v>
      </c>
      <c r="BE60" s="726"/>
      <c r="BF60" s="722"/>
      <c r="BG60" s="723"/>
      <c r="BH60" s="723"/>
      <c r="BI60" s="723"/>
      <c r="BJ60" s="724"/>
    </row>
    <row r="61" spans="2:62" ht="20.25" customHeight="1">
      <c r="B61" s="695">
        <f>B59+1</f>
        <v>23</v>
      </c>
      <c r="C61" s="697"/>
      <c r="D61" s="698"/>
      <c r="E61" s="163"/>
      <c r="F61" s="164"/>
      <c r="G61" s="163"/>
      <c r="H61" s="164"/>
      <c r="I61" s="701"/>
      <c r="J61" s="702"/>
      <c r="K61" s="705"/>
      <c r="L61" s="706"/>
      <c r="M61" s="706"/>
      <c r="N61" s="698"/>
      <c r="O61" s="674"/>
      <c r="P61" s="675"/>
      <c r="Q61" s="675"/>
      <c r="R61" s="675"/>
      <c r="S61" s="676"/>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680"/>
      <c r="BC61" s="681"/>
      <c r="BD61" s="682"/>
      <c r="BE61" s="683"/>
      <c r="BF61" s="684"/>
      <c r="BG61" s="685"/>
      <c r="BH61" s="685"/>
      <c r="BI61" s="685"/>
      <c r="BJ61" s="686"/>
    </row>
    <row r="62" spans="2:62" ht="20.25" customHeight="1">
      <c r="B62" s="715"/>
      <c r="C62" s="728"/>
      <c r="D62" s="729"/>
      <c r="E62" s="163"/>
      <c r="F62" s="164">
        <f>C61</f>
        <v>0</v>
      </c>
      <c r="G62" s="163"/>
      <c r="H62" s="164">
        <f>I61</f>
        <v>0</v>
      </c>
      <c r="I62" s="730"/>
      <c r="J62" s="731"/>
      <c r="K62" s="732"/>
      <c r="L62" s="733"/>
      <c r="M62" s="733"/>
      <c r="N62" s="729"/>
      <c r="O62" s="674"/>
      <c r="P62" s="675"/>
      <c r="Q62" s="675"/>
      <c r="R62" s="675"/>
      <c r="S62" s="676"/>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725">
        <f>IF($BE$3="４週",SUM(W62:AX62),IF($BE$3="暦月",SUM(W62:BA62),""))</f>
        <v>0</v>
      </c>
      <c r="BC62" s="726"/>
      <c r="BD62" s="727">
        <f>IF($BE$3="４週",BB62/4,IF($BE$3="暦月",(BB62/($BE$8/7)),""))</f>
        <v>0</v>
      </c>
      <c r="BE62" s="726"/>
      <c r="BF62" s="722"/>
      <c r="BG62" s="723"/>
      <c r="BH62" s="723"/>
      <c r="BI62" s="723"/>
      <c r="BJ62" s="724"/>
    </row>
    <row r="63" spans="2:62" ht="20.25" customHeight="1">
      <c r="B63" s="695">
        <f>B61+1</f>
        <v>24</v>
      </c>
      <c r="C63" s="697"/>
      <c r="D63" s="698"/>
      <c r="E63" s="163"/>
      <c r="F63" s="164"/>
      <c r="G63" s="163"/>
      <c r="H63" s="164"/>
      <c r="I63" s="701"/>
      <c r="J63" s="702"/>
      <c r="K63" s="705"/>
      <c r="L63" s="706"/>
      <c r="M63" s="706"/>
      <c r="N63" s="698"/>
      <c r="O63" s="674"/>
      <c r="P63" s="675"/>
      <c r="Q63" s="675"/>
      <c r="R63" s="675"/>
      <c r="S63" s="676"/>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680"/>
      <c r="BC63" s="681"/>
      <c r="BD63" s="682"/>
      <c r="BE63" s="683"/>
      <c r="BF63" s="684"/>
      <c r="BG63" s="685"/>
      <c r="BH63" s="685"/>
      <c r="BI63" s="685"/>
      <c r="BJ63" s="686"/>
    </row>
    <row r="64" spans="2:62" ht="20.25" customHeight="1">
      <c r="B64" s="715"/>
      <c r="C64" s="728"/>
      <c r="D64" s="729"/>
      <c r="E64" s="163"/>
      <c r="F64" s="164">
        <f>C63</f>
        <v>0</v>
      </c>
      <c r="G64" s="163"/>
      <c r="H64" s="164">
        <f>I63</f>
        <v>0</v>
      </c>
      <c r="I64" s="730"/>
      <c r="J64" s="731"/>
      <c r="K64" s="732"/>
      <c r="L64" s="733"/>
      <c r="M64" s="733"/>
      <c r="N64" s="729"/>
      <c r="O64" s="674"/>
      <c r="P64" s="675"/>
      <c r="Q64" s="675"/>
      <c r="R64" s="675"/>
      <c r="S64" s="676"/>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725">
        <f>IF($BE$3="４週",SUM(W64:AX64),IF($BE$3="暦月",SUM(W64:BA64),""))</f>
        <v>0</v>
      </c>
      <c r="BC64" s="726"/>
      <c r="BD64" s="727">
        <f>IF($BE$3="４週",BB64/4,IF($BE$3="暦月",(BB64/($BE$8/7)),""))</f>
        <v>0</v>
      </c>
      <c r="BE64" s="726"/>
      <c r="BF64" s="722"/>
      <c r="BG64" s="723"/>
      <c r="BH64" s="723"/>
      <c r="BI64" s="723"/>
      <c r="BJ64" s="724"/>
    </row>
    <row r="65" spans="2:62" ht="20.25" customHeight="1">
      <c r="B65" s="695">
        <f>B63+1</f>
        <v>25</v>
      </c>
      <c r="C65" s="697"/>
      <c r="D65" s="698"/>
      <c r="E65" s="163"/>
      <c r="F65" s="164"/>
      <c r="G65" s="163"/>
      <c r="H65" s="164"/>
      <c r="I65" s="701"/>
      <c r="J65" s="702"/>
      <c r="K65" s="705"/>
      <c r="L65" s="706"/>
      <c r="M65" s="706"/>
      <c r="N65" s="698"/>
      <c r="O65" s="674"/>
      <c r="P65" s="675"/>
      <c r="Q65" s="675"/>
      <c r="R65" s="675"/>
      <c r="S65" s="676"/>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680"/>
      <c r="BC65" s="681"/>
      <c r="BD65" s="682"/>
      <c r="BE65" s="683"/>
      <c r="BF65" s="684"/>
      <c r="BG65" s="685"/>
      <c r="BH65" s="685"/>
      <c r="BI65" s="685"/>
      <c r="BJ65" s="686"/>
    </row>
    <row r="66" spans="2:62" ht="20.25" customHeight="1">
      <c r="B66" s="715"/>
      <c r="C66" s="728"/>
      <c r="D66" s="729"/>
      <c r="E66" s="163"/>
      <c r="F66" s="164">
        <f>C65</f>
        <v>0</v>
      </c>
      <c r="G66" s="163"/>
      <c r="H66" s="164">
        <f>I65</f>
        <v>0</v>
      </c>
      <c r="I66" s="730"/>
      <c r="J66" s="731"/>
      <c r="K66" s="732"/>
      <c r="L66" s="733"/>
      <c r="M66" s="733"/>
      <c r="N66" s="729"/>
      <c r="O66" s="674"/>
      <c r="P66" s="675"/>
      <c r="Q66" s="675"/>
      <c r="R66" s="675"/>
      <c r="S66" s="676"/>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725">
        <f>IF($BE$3="４週",SUM(W66:AX66),IF($BE$3="暦月",SUM(W66:BA66),""))</f>
        <v>0</v>
      </c>
      <c r="BC66" s="726"/>
      <c r="BD66" s="727">
        <f>IF($BE$3="４週",BB66/4,IF($BE$3="暦月",(BB66/($BE$8/7)),""))</f>
        <v>0</v>
      </c>
      <c r="BE66" s="726"/>
      <c r="BF66" s="722"/>
      <c r="BG66" s="723"/>
      <c r="BH66" s="723"/>
      <c r="BI66" s="723"/>
      <c r="BJ66" s="724"/>
    </row>
    <row r="67" spans="2:62" ht="20.25" customHeight="1">
      <c r="B67" s="695">
        <f>B65+1</f>
        <v>26</v>
      </c>
      <c r="C67" s="697"/>
      <c r="D67" s="698"/>
      <c r="E67" s="163"/>
      <c r="F67" s="164"/>
      <c r="G67" s="163"/>
      <c r="H67" s="164"/>
      <c r="I67" s="701"/>
      <c r="J67" s="702"/>
      <c r="K67" s="705"/>
      <c r="L67" s="706"/>
      <c r="M67" s="706"/>
      <c r="N67" s="698"/>
      <c r="O67" s="674"/>
      <c r="P67" s="675"/>
      <c r="Q67" s="675"/>
      <c r="R67" s="675"/>
      <c r="S67" s="676"/>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680"/>
      <c r="BC67" s="681"/>
      <c r="BD67" s="682"/>
      <c r="BE67" s="683"/>
      <c r="BF67" s="684"/>
      <c r="BG67" s="685"/>
      <c r="BH67" s="685"/>
      <c r="BI67" s="685"/>
      <c r="BJ67" s="686"/>
    </row>
    <row r="68" spans="2:62" ht="20.25" customHeight="1">
      <c r="B68" s="715"/>
      <c r="C68" s="728"/>
      <c r="D68" s="729"/>
      <c r="E68" s="163"/>
      <c r="F68" s="164">
        <f>C67</f>
        <v>0</v>
      </c>
      <c r="G68" s="163"/>
      <c r="H68" s="164">
        <f>I67</f>
        <v>0</v>
      </c>
      <c r="I68" s="730"/>
      <c r="J68" s="731"/>
      <c r="K68" s="732"/>
      <c r="L68" s="733"/>
      <c r="M68" s="733"/>
      <c r="N68" s="729"/>
      <c r="O68" s="674"/>
      <c r="P68" s="675"/>
      <c r="Q68" s="675"/>
      <c r="R68" s="675"/>
      <c r="S68" s="676"/>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725">
        <f>IF($BE$3="４週",SUM(W68:AX68),IF($BE$3="暦月",SUM(W68:BA68),""))</f>
        <v>0</v>
      </c>
      <c r="BC68" s="726"/>
      <c r="BD68" s="727">
        <f>IF($BE$3="４週",BB68/4,IF($BE$3="暦月",(BB68/($BE$8/7)),""))</f>
        <v>0</v>
      </c>
      <c r="BE68" s="726"/>
      <c r="BF68" s="722"/>
      <c r="BG68" s="723"/>
      <c r="BH68" s="723"/>
      <c r="BI68" s="723"/>
      <c r="BJ68" s="724"/>
    </row>
    <row r="69" spans="2:62" ht="20.25" customHeight="1">
      <c r="B69" s="695">
        <f>B67+1</f>
        <v>27</v>
      </c>
      <c r="C69" s="697"/>
      <c r="D69" s="698"/>
      <c r="E69" s="163"/>
      <c r="F69" s="164"/>
      <c r="G69" s="163"/>
      <c r="H69" s="164"/>
      <c r="I69" s="701"/>
      <c r="J69" s="702"/>
      <c r="K69" s="705"/>
      <c r="L69" s="706"/>
      <c r="M69" s="706"/>
      <c r="N69" s="698"/>
      <c r="O69" s="674"/>
      <c r="P69" s="675"/>
      <c r="Q69" s="675"/>
      <c r="R69" s="675"/>
      <c r="S69" s="676"/>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680"/>
      <c r="BC69" s="681"/>
      <c r="BD69" s="682"/>
      <c r="BE69" s="683"/>
      <c r="BF69" s="684"/>
      <c r="BG69" s="685"/>
      <c r="BH69" s="685"/>
      <c r="BI69" s="685"/>
      <c r="BJ69" s="686"/>
    </row>
    <row r="70" spans="2:62" ht="20.25" customHeight="1">
      <c r="B70" s="715"/>
      <c r="C70" s="728"/>
      <c r="D70" s="729"/>
      <c r="E70" s="163"/>
      <c r="F70" s="164">
        <f>C69</f>
        <v>0</v>
      </c>
      <c r="G70" s="163"/>
      <c r="H70" s="164">
        <f>I69</f>
        <v>0</v>
      </c>
      <c r="I70" s="730"/>
      <c r="J70" s="731"/>
      <c r="K70" s="732"/>
      <c r="L70" s="733"/>
      <c r="M70" s="733"/>
      <c r="N70" s="729"/>
      <c r="O70" s="674"/>
      <c r="P70" s="675"/>
      <c r="Q70" s="675"/>
      <c r="R70" s="675"/>
      <c r="S70" s="676"/>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725">
        <f>IF($BE$3="４週",SUM(W70:AX70),IF($BE$3="暦月",SUM(W70:BA70),""))</f>
        <v>0</v>
      </c>
      <c r="BC70" s="726"/>
      <c r="BD70" s="727">
        <f>IF($BE$3="４週",BB70/4,IF($BE$3="暦月",(BB70/($BE$8/7)),""))</f>
        <v>0</v>
      </c>
      <c r="BE70" s="726"/>
      <c r="BF70" s="722"/>
      <c r="BG70" s="723"/>
      <c r="BH70" s="723"/>
      <c r="BI70" s="723"/>
      <c r="BJ70" s="724"/>
    </row>
    <row r="71" spans="2:62" ht="20.25" customHeight="1">
      <c r="B71" s="695">
        <f>B69+1</f>
        <v>28</v>
      </c>
      <c r="C71" s="697"/>
      <c r="D71" s="698"/>
      <c r="E71" s="163"/>
      <c r="F71" s="164"/>
      <c r="G71" s="163"/>
      <c r="H71" s="164"/>
      <c r="I71" s="701"/>
      <c r="J71" s="702"/>
      <c r="K71" s="705"/>
      <c r="L71" s="706"/>
      <c r="M71" s="706"/>
      <c r="N71" s="698"/>
      <c r="O71" s="674"/>
      <c r="P71" s="675"/>
      <c r="Q71" s="675"/>
      <c r="R71" s="675"/>
      <c r="S71" s="676"/>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680"/>
      <c r="BC71" s="681"/>
      <c r="BD71" s="682"/>
      <c r="BE71" s="683"/>
      <c r="BF71" s="684"/>
      <c r="BG71" s="685"/>
      <c r="BH71" s="685"/>
      <c r="BI71" s="685"/>
      <c r="BJ71" s="686"/>
    </row>
    <row r="72" spans="2:62" ht="20.25" customHeight="1">
      <c r="B72" s="715"/>
      <c r="C72" s="728"/>
      <c r="D72" s="729"/>
      <c r="E72" s="163"/>
      <c r="F72" s="164">
        <f>C71</f>
        <v>0</v>
      </c>
      <c r="G72" s="163"/>
      <c r="H72" s="164">
        <f>I71</f>
        <v>0</v>
      </c>
      <c r="I72" s="730"/>
      <c r="J72" s="731"/>
      <c r="K72" s="732"/>
      <c r="L72" s="733"/>
      <c r="M72" s="733"/>
      <c r="N72" s="729"/>
      <c r="O72" s="674"/>
      <c r="P72" s="675"/>
      <c r="Q72" s="675"/>
      <c r="R72" s="675"/>
      <c r="S72" s="676"/>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725">
        <f>IF($BE$3="４週",SUM(W72:AX72),IF($BE$3="暦月",SUM(W72:BA72),""))</f>
        <v>0</v>
      </c>
      <c r="BC72" s="726"/>
      <c r="BD72" s="727">
        <f>IF($BE$3="４週",BB72/4,IF($BE$3="暦月",(BB72/($BE$8/7)),""))</f>
        <v>0</v>
      </c>
      <c r="BE72" s="726"/>
      <c r="BF72" s="722"/>
      <c r="BG72" s="723"/>
      <c r="BH72" s="723"/>
      <c r="BI72" s="723"/>
      <c r="BJ72" s="724"/>
    </row>
    <row r="73" spans="2:62" ht="20.25" customHeight="1">
      <c r="B73" s="695">
        <f>B71+1</f>
        <v>29</v>
      </c>
      <c r="C73" s="697"/>
      <c r="D73" s="698"/>
      <c r="E73" s="163"/>
      <c r="F73" s="164"/>
      <c r="G73" s="163"/>
      <c r="H73" s="164"/>
      <c r="I73" s="701"/>
      <c r="J73" s="702"/>
      <c r="K73" s="705"/>
      <c r="L73" s="706"/>
      <c r="M73" s="706"/>
      <c r="N73" s="698"/>
      <c r="O73" s="674"/>
      <c r="P73" s="675"/>
      <c r="Q73" s="675"/>
      <c r="R73" s="675"/>
      <c r="S73" s="676"/>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680"/>
      <c r="BC73" s="681"/>
      <c r="BD73" s="682"/>
      <c r="BE73" s="683"/>
      <c r="BF73" s="684"/>
      <c r="BG73" s="685"/>
      <c r="BH73" s="685"/>
      <c r="BI73" s="685"/>
      <c r="BJ73" s="686"/>
    </row>
    <row r="74" spans="2:62" ht="20.25" customHeight="1">
      <c r="B74" s="715"/>
      <c r="C74" s="716"/>
      <c r="D74" s="717"/>
      <c r="E74" s="207"/>
      <c r="F74" s="208">
        <f>C73</f>
        <v>0</v>
      </c>
      <c r="G74" s="207"/>
      <c r="H74" s="208">
        <f>I73</f>
        <v>0</v>
      </c>
      <c r="I74" s="718"/>
      <c r="J74" s="719"/>
      <c r="K74" s="720"/>
      <c r="L74" s="721"/>
      <c r="M74" s="721"/>
      <c r="N74" s="717"/>
      <c r="O74" s="674"/>
      <c r="P74" s="675"/>
      <c r="Q74" s="675"/>
      <c r="R74" s="675"/>
      <c r="S74" s="676"/>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712">
        <f>IF($BE$3="４週",SUM(W74:AX74),IF($BE$3="暦月",SUM(W74:BA74),""))</f>
        <v>0</v>
      </c>
      <c r="BC74" s="713"/>
      <c r="BD74" s="714">
        <f>IF($BE$3="４週",BB74/4,IF($BE$3="暦月",(BB74/($BE$8/7)),""))</f>
        <v>0</v>
      </c>
      <c r="BE74" s="713"/>
      <c r="BF74" s="709"/>
      <c r="BG74" s="710"/>
      <c r="BH74" s="710"/>
      <c r="BI74" s="710"/>
      <c r="BJ74" s="711"/>
    </row>
    <row r="75" spans="2:62" ht="20.25" customHeight="1">
      <c r="B75" s="695">
        <f>B73+1</f>
        <v>30</v>
      </c>
      <c r="C75" s="697"/>
      <c r="D75" s="698"/>
      <c r="E75" s="163"/>
      <c r="F75" s="164"/>
      <c r="G75" s="163"/>
      <c r="H75" s="164"/>
      <c r="I75" s="701"/>
      <c r="J75" s="702"/>
      <c r="K75" s="705"/>
      <c r="L75" s="706"/>
      <c r="M75" s="706"/>
      <c r="N75" s="698"/>
      <c r="O75" s="674"/>
      <c r="P75" s="675"/>
      <c r="Q75" s="675"/>
      <c r="R75" s="675"/>
      <c r="S75" s="676"/>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680"/>
      <c r="BC75" s="681"/>
      <c r="BD75" s="682"/>
      <c r="BE75" s="683"/>
      <c r="BF75" s="684"/>
      <c r="BG75" s="685"/>
      <c r="BH75" s="685"/>
      <c r="BI75" s="685"/>
      <c r="BJ75" s="686"/>
    </row>
    <row r="76" spans="2:62" ht="20.25" customHeight="1">
      <c r="B76" s="715"/>
      <c r="C76" s="716"/>
      <c r="D76" s="717"/>
      <c r="E76" s="207"/>
      <c r="F76" s="208">
        <f>C75</f>
        <v>0</v>
      </c>
      <c r="G76" s="207"/>
      <c r="H76" s="208">
        <f>I75</f>
        <v>0</v>
      </c>
      <c r="I76" s="718"/>
      <c r="J76" s="719"/>
      <c r="K76" s="720"/>
      <c r="L76" s="721"/>
      <c r="M76" s="721"/>
      <c r="N76" s="717"/>
      <c r="O76" s="674"/>
      <c r="P76" s="675"/>
      <c r="Q76" s="675"/>
      <c r="R76" s="675"/>
      <c r="S76" s="676"/>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712">
        <f>IF($BE$3="４週",SUM(W76:AX76),IF($BE$3="暦月",SUM(W76:BA76),""))</f>
        <v>0</v>
      </c>
      <c r="BC76" s="713"/>
      <c r="BD76" s="714">
        <f>IF($BE$3="４週",BB76/4,IF($BE$3="暦月",(BB76/($BE$8/7)),""))</f>
        <v>0</v>
      </c>
      <c r="BE76" s="713"/>
      <c r="BF76" s="709"/>
      <c r="BG76" s="710"/>
      <c r="BH76" s="710"/>
      <c r="BI76" s="710"/>
      <c r="BJ76" s="711"/>
    </row>
    <row r="77" spans="2:62" ht="20.25" customHeight="1">
      <c r="B77" s="695">
        <f>B75+1</f>
        <v>31</v>
      </c>
      <c r="C77" s="697"/>
      <c r="D77" s="698"/>
      <c r="E77" s="163"/>
      <c r="F77" s="164"/>
      <c r="G77" s="163"/>
      <c r="H77" s="164"/>
      <c r="I77" s="701"/>
      <c r="J77" s="702"/>
      <c r="K77" s="705"/>
      <c r="L77" s="706"/>
      <c r="M77" s="706"/>
      <c r="N77" s="698"/>
      <c r="O77" s="674"/>
      <c r="P77" s="675"/>
      <c r="Q77" s="675"/>
      <c r="R77" s="675"/>
      <c r="S77" s="676"/>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680"/>
      <c r="BC77" s="681"/>
      <c r="BD77" s="682"/>
      <c r="BE77" s="683"/>
      <c r="BF77" s="684"/>
      <c r="BG77" s="685"/>
      <c r="BH77" s="685"/>
      <c r="BI77" s="685"/>
      <c r="BJ77" s="686"/>
    </row>
    <row r="78" spans="2:62" ht="20.25" customHeight="1">
      <c r="B78" s="715"/>
      <c r="C78" s="716"/>
      <c r="D78" s="717"/>
      <c r="E78" s="207"/>
      <c r="F78" s="208">
        <f>C77</f>
        <v>0</v>
      </c>
      <c r="G78" s="207"/>
      <c r="H78" s="208">
        <f>I77</f>
        <v>0</v>
      </c>
      <c r="I78" s="718"/>
      <c r="J78" s="719"/>
      <c r="K78" s="720"/>
      <c r="L78" s="721"/>
      <c r="M78" s="721"/>
      <c r="N78" s="717"/>
      <c r="O78" s="674"/>
      <c r="P78" s="675"/>
      <c r="Q78" s="675"/>
      <c r="R78" s="675"/>
      <c r="S78" s="676"/>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712">
        <f>IF($BE$3="４週",SUM(W78:AX78),IF($BE$3="暦月",SUM(W78:BA78),""))</f>
        <v>0</v>
      </c>
      <c r="BC78" s="713"/>
      <c r="BD78" s="714">
        <f>IF($BE$3="４週",BB78/4,IF($BE$3="暦月",(BB78/($BE$8/7)),""))</f>
        <v>0</v>
      </c>
      <c r="BE78" s="713"/>
      <c r="BF78" s="709"/>
      <c r="BG78" s="710"/>
      <c r="BH78" s="710"/>
      <c r="BI78" s="710"/>
      <c r="BJ78" s="711"/>
    </row>
    <row r="79" spans="2:62" ht="20.25" customHeight="1">
      <c r="B79" s="695">
        <f>B77+1</f>
        <v>32</v>
      </c>
      <c r="C79" s="697"/>
      <c r="D79" s="698"/>
      <c r="E79" s="163"/>
      <c r="F79" s="164"/>
      <c r="G79" s="163"/>
      <c r="H79" s="164"/>
      <c r="I79" s="701"/>
      <c r="J79" s="702"/>
      <c r="K79" s="705"/>
      <c r="L79" s="706"/>
      <c r="M79" s="706"/>
      <c r="N79" s="698"/>
      <c r="O79" s="674"/>
      <c r="P79" s="675"/>
      <c r="Q79" s="675"/>
      <c r="R79" s="675"/>
      <c r="S79" s="676"/>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680"/>
      <c r="BC79" s="681"/>
      <c r="BD79" s="682"/>
      <c r="BE79" s="683"/>
      <c r="BF79" s="684"/>
      <c r="BG79" s="685"/>
      <c r="BH79" s="685"/>
      <c r="BI79" s="685"/>
      <c r="BJ79" s="686"/>
    </row>
    <row r="80" spans="2:62" ht="20.25" customHeight="1">
      <c r="B80" s="715"/>
      <c r="C80" s="716"/>
      <c r="D80" s="717"/>
      <c r="E80" s="207"/>
      <c r="F80" s="208">
        <f>C79</f>
        <v>0</v>
      </c>
      <c r="G80" s="207"/>
      <c r="H80" s="208">
        <f>I79</f>
        <v>0</v>
      </c>
      <c r="I80" s="718"/>
      <c r="J80" s="719"/>
      <c r="K80" s="720"/>
      <c r="L80" s="721"/>
      <c r="M80" s="721"/>
      <c r="N80" s="717"/>
      <c r="O80" s="674"/>
      <c r="P80" s="675"/>
      <c r="Q80" s="675"/>
      <c r="R80" s="675"/>
      <c r="S80" s="676"/>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712">
        <f>IF($BE$3="４週",SUM(W80:AX80),IF($BE$3="暦月",SUM(W80:BA80),""))</f>
        <v>0</v>
      </c>
      <c r="BC80" s="713"/>
      <c r="BD80" s="714">
        <f>IF($BE$3="４週",BB80/4,IF($BE$3="暦月",(BB80/($BE$8/7)),""))</f>
        <v>0</v>
      </c>
      <c r="BE80" s="713"/>
      <c r="BF80" s="709"/>
      <c r="BG80" s="710"/>
      <c r="BH80" s="710"/>
      <c r="BI80" s="710"/>
      <c r="BJ80" s="711"/>
    </row>
    <row r="81" spans="2:62" ht="20.25" customHeight="1">
      <c r="B81" s="695">
        <f>B79+1</f>
        <v>33</v>
      </c>
      <c r="C81" s="697"/>
      <c r="D81" s="698"/>
      <c r="E81" s="163"/>
      <c r="F81" s="164"/>
      <c r="G81" s="163"/>
      <c r="H81" s="164"/>
      <c r="I81" s="701"/>
      <c r="J81" s="702"/>
      <c r="K81" s="705"/>
      <c r="L81" s="706"/>
      <c r="M81" s="706"/>
      <c r="N81" s="698"/>
      <c r="O81" s="674"/>
      <c r="P81" s="675"/>
      <c r="Q81" s="675"/>
      <c r="R81" s="675"/>
      <c r="S81" s="676"/>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680"/>
      <c r="BC81" s="681"/>
      <c r="BD81" s="682"/>
      <c r="BE81" s="683"/>
      <c r="BF81" s="684"/>
      <c r="BG81" s="685"/>
      <c r="BH81" s="685"/>
      <c r="BI81" s="685"/>
      <c r="BJ81" s="686"/>
    </row>
    <row r="82" spans="2:62" ht="20.25" customHeight="1">
      <c r="B82" s="715"/>
      <c r="C82" s="716"/>
      <c r="D82" s="717"/>
      <c r="E82" s="207"/>
      <c r="F82" s="208">
        <f>C81</f>
        <v>0</v>
      </c>
      <c r="G82" s="207"/>
      <c r="H82" s="208">
        <f>I81</f>
        <v>0</v>
      </c>
      <c r="I82" s="718"/>
      <c r="J82" s="719"/>
      <c r="K82" s="720"/>
      <c r="L82" s="721"/>
      <c r="M82" s="721"/>
      <c r="N82" s="717"/>
      <c r="O82" s="674"/>
      <c r="P82" s="675"/>
      <c r="Q82" s="675"/>
      <c r="R82" s="675"/>
      <c r="S82" s="676"/>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712">
        <f>IF($BE$3="４週",SUM(W82:AX82),IF($BE$3="暦月",SUM(W82:BA82),""))</f>
        <v>0</v>
      </c>
      <c r="BC82" s="713"/>
      <c r="BD82" s="714">
        <f>IF($BE$3="４週",BB82/4,IF($BE$3="暦月",(BB82/($BE$8/7)),""))</f>
        <v>0</v>
      </c>
      <c r="BE82" s="713"/>
      <c r="BF82" s="709"/>
      <c r="BG82" s="710"/>
      <c r="BH82" s="710"/>
      <c r="BI82" s="710"/>
      <c r="BJ82" s="711"/>
    </row>
    <row r="83" spans="2:62" ht="20.25" customHeight="1">
      <c r="B83" s="695">
        <f>B81+1</f>
        <v>34</v>
      </c>
      <c r="C83" s="697"/>
      <c r="D83" s="698"/>
      <c r="E83" s="163"/>
      <c r="F83" s="164"/>
      <c r="G83" s="163"/>
      <c r="H83" s="164"/>
      <c r="I83" s="701"/>
      <c r="J83" s="702"/>
      <c r="K83" s="705"/>
      <c r="L83" s="706"/>
      <c r="M83" s="706"/>
      <c r="N83" s="698"/>
      <c r="O83" s="674"/>
      <c r="P83" s="675"/>
      <c r="Q83" s="675"/>
      <c r="R83" s="675"/>
      <c r="S83" s="676"/>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680"/>
      <c r="BC83" s="681"/>
      <c r="BD83" s="682"/>
      <c r="BE83" s="683"/>
      <c r="BF83" s="684"/>
      <c r="BG83" s="685"/>
      <c r="BH83" s="685"/>
      <c r="BI83" s="685"/>
      <c r="BJ83" s="686"/>
    </row>
    <row r="84" spans="2:62" ht="20.25" customHeight="1">
      <c r="B84" s="715"/>
      <c r="C84" s="716"/>
      <c r="D84" s="717"/>
      <c r="E84" s="207"/>
      <c r="F84" s="208">
        <f>C83</f>
        <v>0</v>
      </c>
      <c r="G84" s="207"/>
      <c r="H84" s="208">
        <f>I83</f>
        <v>0</v>
      </c>
      <c r="I84" s="718"/>
      <c r="J84" s="719"/>
      <c r="K84" s="720"/>
      <c r="L84" s="721"/>
      <c r="M84" s="721"/>
      <c r="N84" s="717"/>
      <c r="O84" s="674"/>
      <c r="P84" s="675"/>
      <c r="Q84" s="675"/>
      <c r="R84" s="675"/>
      <c r="S84" s="676"/>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712">
        <f>IF($BE$3="４週",SUM(W84:AX84),IF($BE$3="暦月",SUM(W84:BA84),""))</f>
        <v>0</v>
      </c>
      <c r="BC84" s="713"/>
      <c r="BD84" s="714">
        <f>IF($BE$3="４週",BB84/4,IF($BE$3="暦月",(BB84/($BE$8/7)),""))</f>
        <v>0</v>
      </c>
      <c r="BE84" s="713"/>
      <c r="BF84" s="709"/>
      <c r="BG84" s="710"/>
      <c r="BH84" s="710"/>
      <c r="BI84" s="710"/>
      <c r="BJ84" s="711"/>
    </row>
    <row r="85" spans="2:62" ht="20.25" customHeight="1">
      <c r="B85" s="695">
        <f>B83+1</f>
        <v>35</v>
      </c>
      <c r="C85" s="697"/>
      <c r="D85" s="698"/>
      <c r="E85" s="163"/>
      <c r="F85" s="164"/>
      <c r="G85" s="163"/>
      <c r="H85" s="164"/>
      <c r="I85" s="701"/>
      <c r="J85" s="702"/>
      <c r="K85" s="705"/>
      <c r="L85" s="706"/>
      <c r="M85" s="706"/>
      <c r="N85" s="698"/>
      <c r="O85" s="674"/>
      <c r="P85" s="675"/>
      <c r="Q85" s="675"/>
      <c r="R85" s="675"/>
      <c r="S85" s="676"/>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680"/>
      <c r="BC85" s="681"/>
      <c r="BD85" s="682"/>
      <c r="BE85" s="683"/>
      <c r="BF85" s="684"/>
      <c r="BG85" s="685"/>
      <c r="BH85" s="685"/>
      <c r="BI85" s="685"/>
      <c r="BJ85" s="686"/>
    </row>
    <row r="86" spans="2:62" ht="20.25" customHeight="1">
      <c r="B86" s="715"/>
      <c r="C86" s="716"/>
      <c r="D86" s="717"/>
      <c r="E86" s="207"/>
      <c r="F86" s="208">
        <f>C85</f>
        <v>0</v>
      </c>
      <c r="G86" s="207"/>
      <c r="H86" s="208">
        <f>I85</f>
        <v>0</v>
      </c>
      <c r="I86" s="718"/>
      <c r="J86" s="719"/>
      <c r="K86" s="720"/>
      <c r="L86" s="721"/>
      <c r="M86" s="721"/>
      <c r="N86" s="717"/>
      <c r="O86" s="674"/>
      <c r="P86" s="675"/>
      <c r="Q86" s="675"/>
      <c r="R86" s="675"/>
      <c r="S86" s="676"/>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712">
        <f>IF($BE$3="４週",SUM(W86:AX86),IF($BE$3="暦月",SUM(W86:BA86),""))</f>
        <v>0</v>
      </c>
      <c r="BC86" s="713"/>
      <c r="BD86" s="714">
        <f>IF($BE$3="４週",BB86/4,IF($BE$3="暦月",(BB86/($BE$8/7)),""))</f>
        <v>0</v>
      </c>
      <c r="BE86" s="713"/>
      <c r="BF86" s="709"/>
      <c r="BG86" s="710"/>
      <c r="BH86" s="710"/>
      <c r="BI86" s="710"/>
      <c r="BJ86" s="711"/>
    </row>
    <row r="87" spans="2:62" ht="20.25" customHeight="1">
      <c r="B87" s="695">
        <f>B85+1</f>
        <v>36</v>
      </c>
      <c r="C87" s="697"/>
      <c r="D87" s="698"/>
      <c r="E87" s="163"/>
      <c r="F87" s="164"/>
      <c r="G87" s="163"/>
      <c r="H87" s="164"/>
      <c r="I87" s="701"/>
      <c r="J87" s="702"/>
      <c r="K87" s="705"/>
      <c r="L87" s="706"/>
      <c r="M87" s="706"/>
      <c r="N87" s="698"/>
      <c r="O87" s="674"/>
      <c r="P87" s="675"/>
      <c r="Q87" s="675"/>
      <c r="R87" s="675"/>
      <c r="S87" s="676"/>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680"/>
      <c r="BC87" s="681"/>
      <c r="BD87" s="682"/>
      <c r="BE87" s="683"/>
      <c r="BF87" s="684"/>
      <c r="BG87" s="685"/>
      <c r="BH87" s="685"/>
      <c r="BI87" s="685"/>
      <c r="BJ87" s="686"/>
    </row>
    <row r="88" spans="2:62" ht="20.25" customHeight="1">
      <c r="B88" s="715"/>
      <c r="C88" s="716"/>
      <c r="D88" s="717"/>
      <c r="E88" s="207"/>
      <c r="F88" s="208">
        <f>C87</f>
        <v>0</v>
      </c>
      <c r="G88" s="207"/>
      <c r="H88" s="208">
        <f>I87</f>
        <v>0</v>
      </c>
      <c r="I88" s="718"/>
      <c r="J88" s="719"/>
      <c r="K88" s="720"/>
      <c r="L88" s="721"/>
      <c r="M88" s="721"/>
      <c r="N88" s="717"/>
      <c r="O88" s="674"/>
      <c r="P88" s="675"/>
      <c r="Q88" s="675"/>
      <c r="R88" s="675"/>
      <c r="S88" s="676"/>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712">
        <f>IF($BE$3="４週",SUM(W88:AX88),IF($BE$3="暦月",SUM(W88:BA88),""))</f>
        <v>0</v>
      </c>
      <c r="BC88" s="713"/>
      <c r="BD88" s="714">
        <f>IF($BE$3="４週",BB88/4,IF($BE$3="暦月",(BB88/($BE$8/7)),""))</f>
        <v>0</v>
      </c>
      <c r="BE88" s="713"/>
      <c r="BF88" s="709"/>
      <c r="BG88" s="710"/>
      <c r="BH88" s="710"/>
      <c r="BI88" s="710"/>
      <c r="BJ88" s="711"/>
    </row>
    <row r="89" spans="2:62" ht="20.25" customHeight="1">
      <c r="B89" s="695">
        <f>B87+1</f>
        <v>37</v>
      </c>
      <c r="C89" s="697"/>
      <c r="D89" s="698"/>
      <c r="E89" s="163"/>
      <c r="F89" s="164"/>
      <c r="G89" s="163"/>
      <c r="H89" s="164"/>
      <c r="I89" s="701"/>
      <c r="J89" s="702"/>
      <c r="K89" s="705"/>
      <c r="L89" s="706"/>
      <c r="M89" s="706"/>
      <c r="N89" s="698"/>
      <c r="O89" s="674"/>
      <c r="P89" s="675"/>
      <c r="Q89" s="675"/>
      <c r="R89" s="675"/>
      <c r="S89" s="676"/>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680"/>
      <c r="BC89" s="681"/>
      <c r="BD89" s="682"/>
      <c r="BE89" s="683"/>
      <c r="BF89" s="684"/>
      <c r="BG89" s="685"/>
      <c r="BH89" s="685"/>
      <c r="BI89" s="685"/>
      <c r="BJ89" s="686"/>
    </row>
    <row r="90" spans="2:62" ht="20.25" customHeight="1">
      <c r="B90" s="715"/>
      <c r="C90" s="716"/>
      <c r="D90" s="717"/>
      <c r="E90" s="207"/>
      <c r="F90" s="208">
        <f>C89</f>
        <v>0</v>
      </c>
      <c r="G90" s="207"/>
      <c r="H90" s="208">
        <f>I89</f>
        <v>0</v>
      </c>
      <c r="I90" s="718"/>
      <c r="J90" s="719"/>
      <c r="K90" s="720"/>
      <c r="L90" s="721"/>
      <c r="M90" s="721"/>
      <c r="N90" s="717"/>
      <c r="O90" s="674"/>
      <c r="P90" s="675"/>
      <c r="Q90" s="675"/>
      <c r="R90" s="675"/>
      <c r="S90" s="676"/>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712">
        <f>IF($BE$3="４週",SUM(W90:AX90),IF($BE$3="暦月",SUM(W90:BA90),""))</f>
        <v>0</v>
      </c>
      <c r="BC90" s="713"/>
      <c r="BD90" s="714">
        <f>IF($BE$3="４週",BB90/4,IF($BE$3="暦月",(BB90/($BE$8/7)),""))</f>
        <v>0</v>
      </c>
      <c r="BE90" s="713"/>
      <c r="BF90" s="709"/>
      <c r="BG90" s="710"/>
      <c r="BH90" s="710"/>
      <c r="BI90" s="710"/>
      <c r="BJ90" s="711"/>
    </row>
    <row r="91" spans="2:62" ht="20.25" customHeight="1">
      <c r="B91" s="695">
        <f>B89+1</f>
        <v>38</v>
      </c>
      <c r="C91" s="697"/>
      <c r="D91" s="698"/>
      <c r="E91" s="163"/>
      <c r="F91" s="164"/>
      <c r="G91" s="163"/>
      <c r="H91" s="164"/>
      <c r="I91" s="701"/>
      <c r="J91" s="702"/>
      <c r="K91" s="705"/>
      <c r="L91" s="706"/>
      <c r="M91" s="706"/>
      <c r="N91" s="698"/>
      <c r="O91" s="674"/>
      <c r="P91" s="675"/>
      <c r="Q91" s="675"/>
      <c r="R91" s="675"/>
      <c r="S91" s="676"/>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680"/>
      <c r="BC91" s="681"/>
      <c r="BD91" s="682"/>
      <c r="BE91" s="683"/>
      <c r="BF91" s="684"/>
      <c r="BG91" s="685"/>
      <c r="BH91" s="685"/>
      <c r="BI91" s="685"/>
      <c r="BJ91" s="686"/>
    </row>
    <row r="92" spans="2:62" ht="20.25" customHeight="1">
      <c r="B92" s="715"/>
      <c r="C92" s="716"/>
      <c r="D92" s="717"/>
      <c r="E92" s="207"/>
      <c r="F92" s="208">
        <f>C91</f>
        <v>0</v>
      </c>
      <c r="G92" s="207"/>
      <c r="H92" s="208">
        <f>I91</f>
        <v>0</v>
      </c>
      <c r="I92" s="718"/>
      <c r="J92" s="719"/>
      <c r="K92" s="720"/>
      <c r="L92" s="721"/>
      <c r="M92" s="721"/>
      <c r="N92" s="717"/>
      <c r="O92" s="674"/>
      <c r="P92" s="675"/>
      <c r="Q92" s="675"/>
      <c r="R92" s="675"/>
      <c r="S92" s="676"/>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712">
        <f>IF($BE$3="４週",SUM(W92:AX92),IF($BE$3="暦月",SUM(W92:BA92),""))</f>
        <v>0</v>
      </c>
      <c r="BC92" s="713"/>
      <c r="BD92" s="714">
        <f>IF($BE$3="４週",BB92/4,IF($BE$3="暦月",(BB92/($BE$8/7)),""))</f>
        <v>0</v>
      </c>
      <c r="BE92" s="713"/>
      <c r="BF92" s="709"/>
      <c r="BG92" s="710"/>
      <c r="BH92" s="710"/>
      <c r="BI92" s="710"/>
      <c r="BJ92" s="711"/>
    </row>
    <row r="93" spans="2:62" ht="20.25" customHeight="1">
      <c r="B93" s="695">
        <f>B91+1</f>
        <v>39</v>
      </c>
      <c r="C93" s="697"/>
      <c r="D93" s="698"/>
      <c r="E93" s="163"/>
      <c r="F93" s="164"/>
      <c r="G93" s="163"/>
      <c r="H93" s="164"/>
      <c r="I93" s="701"/>
      <c r="J93" s="702"/>
      <c r="K93" s="705"/>
      <c r="L93" s="706"/>
      <c r="M93" s="706"/>
      <c r="N93" s="698"/>
      <c r="O93" s="674"/>
      <c r="P93" s="675"/>
      <c r="Q93" s="675"/>
      <c r="R93" s="675"/>
      <c r="S93" s="676"/>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680"/>
      <c r="BC93" s="681"/>
      <c r="BD93" s="682"/>
      <c r="BE93" s="683"/>
      <c r="BF93" s="684"/>
      <c r="BG93" s="685"/>
      <c r="BH93" s="685"/>
      <c r="BI93" s="685"/>
      <c r="BJ93" s="686"/>
    </row>
    <row r="94" spans="2:62" ht="20.25" customHeight="1">
      <c r="B94" s="715"/>
      <c r="C94" s="716"/>
      <c r="D94" s="717"/>
      <c r="E94" s="207"/>
      <c r="F94" s="208">
        <f>C93</f>
        <v>0</v>
      </c>
      <c r="G94" s="207"/>
      <c r="H94" s="208">
        <f>I93</f>
        <v>0</v>
      </c>
      <c r="I94" s="718"/>
      <c r="J94" s="719"/>
      <c r="K94" s="720"/>
      <c r="L94" s="721"/>
      <c r="M94" s="721"/>
      <c r="N94" s="717"/>
      <c r="O94" s="674"/>
      <c r="P94" s="675"/>
      <c r="Q94" s="675"/>
      <c r="R94" s="675"/>
      <c r="S94" s="676"/>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712">
        <f>IF($BE$3="４週",SUM(W94:AX94),IF($BE$3="暦月",SUM(W94:BA94),""))</f>
        <v>0</v>
      </c>
      <c r="BC94" s="713"/>
      <c r="BD94" s="714">
        <f>IF($BE$3="４週",BB94/4,IF($BE$3="暦月",(BB94/($BE$8/7)),""))</f>
        <v>0</v>
      </c>
      <c r="BE94" s="713"/>
      <c r="BF94" s="709"/>
      <c r="BG94" s="710"/>
      <c r="BH94" s="710"/>
      <c r="BI94" s="710"/>
      <c r="BJ94" s="711"/>
    </row>
    <row r="95" spans="2:62" ht="20.25" customHeight="1">
      <c r="B95" s="695">
        <f>B93+1</f>
        <v>40</v>
      </c>
      <c r="C95" s="697"/>
      <c r="D95" s="698"/>
      <c r="E95" s="163"/>
      <c r="F95" s="164"/>
      <c r="G95" s="163"/>
      <c r="H95" s="164"/>
      <c r="I95" s="701"/>
      <c r="J95" s="702"/>
      <c r="K95" s="705"/>
      <c r="L95" s="706"/>
      <c r="M95" s="706"/>
      <c r="N95" s="698"/>
      <c r="O95" s="674"/>
      <c r="P95" s="675"/>
      <c r="Q95" s="675"/>
      <c r="R95" s="675"/>
      <c r="S95" s="676"/>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680"/>
      <c r="BC95" s="681"/>
      <c r="BD95" s="682"/>
      <c r="BE95" s="683"/>
      <c r="BF95" s="684"/>
      <c r="BG95" s="685"/>
      <c r="BH95" s="685"/>
      <c r="BI95" s="685"/>
      <c r="BJ95" s="686"/>
    </row>
    <row r="96" spans="2:62" ht="20.25" customHeight="1">
      <c r="B96" s="715"/>
      <c r="C96" s="716"/>
      <c r="D96" s="717"/>
      <c r="E96" s="207"/>
      <c r="F96" s="208">
        <f>C95</f>
        <v>0</v>
      </c>
      <c r="G96" s="207"/>
      <c r="H96" s="208">
        <f>I95</f>
        <v>0</v>
      </c>
      <c r="I96" s="718"/>
      <c r="J96" s="719"/>
      <c r="K96" s="720"/>
      <c r="L96" s="721"/>
      <c r="M96" s="721"/>
      <c r="N96" s="717"/>
      <c r="O96" s="674"/>
      <c r="P96" s="675"/>
      <c r="Q96" s="675"/>
      <c r="R96" s="675"/>
      <c r="S96" s="676"/>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712">
        <f>IF($BE$3="４週",SUM(W96:AX96),IF($BE$3="暦月",SUM(W96:BA96),""))</f>
        <v>0</v>
      </c>
      <c r="BC96" s="713"/>
      <c r="BD96" s="714">
        <f>IF($BE$3="４週",BB96/4,IF($BE$3="暦月",(BB96/($BE$8/7)),""))</f>
        <v>0</v>
      </c>
      <c r="BE96" s="713"/>
      <c r="BF96" s="709"/>
      <c r="BG96" s="710"/>
      <c r="BH96" s="710"/>
      <c r="BI96" s="710"/>
      <c r="BJ96" s="711"/>
    </row>
    <row r="97" spans="2:62" ht="20.25" customHeight="1">
      <c r="B97" s="695">
        <f>B95+1</f>
        <v>41</v>
      </c>
      <c r="C97" s="697"/>
      <c r="D97" s="698"/>
      <c r="E97" s="163"/>
      <c r="F97" s="164"/>
      <c r="G97" s="163"/>
      <c r="H97" s="164"/>
      <c r="I97" s="701"/>
      <c r="J97" s="702"/>
      <c r="K97" s="705"/>
      <c r="L97" s="706"/>
      <c r="M97" s="706"/>
      <c r="N97" s="698"/>
      <c r="O97" s="674"/>
      <c r="P97" s="675"/>
      <c r="Q97" s="675"/>
      <c r="R97" s="675"/>
      <c r="S97" s="676"/>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680"/>
      <c r="BC97" s="681"/>
      <c r="BD97" s="682"/>
      <c r="BE97" s="683"/>
      <c r="BF97" s="684"/>
      <c r="BG97" s="685"/>
      <c r="BH97" s="685"/>
      <c r="BI97" s="685"/>
      <c r="BJ97" s="686"/>
    </row>
    <row r="98" spans="2:62" ht="20.25" customHeight="1">
      <c r="B98" s="715"/>
      <c r="C98" s="716"/>
      <c r="D98" s="717"/>
      <c r="E98" s="207"/>
      <c r="F98" s="208">
        <f>C97</f>
        <v>0</v>
      </c>
      <c r="G98" s="207"/>
      <c r="H98" s="208">
        <f>I97</f>
        <v>0</v>
      </c>
      <c r="I98" s="718"/>
      <c r="J98" s="719"/>
      <c r="K98" s="720"/>
      <c r="L98" s="721"/>
      <c r="M98" s="721"/>
      <c r="N98" s="717"/>
      <c r="O98" s="674"/>
      <c r="P98" s="675"/>
      <c r="Q98" s="675"/>
      <c r="R98" s="675"/>
      <c r="S98" s="676"/>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712">
        <f>IF($BE$3="４週",SUM(W98:AX98),IF($BE$3="暦月",SUM(W98:BA98),""))</f>
        <v>0</v>
      </c>
      <c r="BC98" s="713"/>
      <c r="BD98" s="714">
        <f>IF($BE$3="４週",BB98/4,IF($BE$3="暦月",(BB98/($BE$8/7)),""))</f>
        <v>0</v>
      </c>
      <c r="BE98" s="713"/>
      <c r="BF98" s="709"/>
      <c r="BG98" s="710"/>
      <c r="BH98" s="710"/>
      <c r="BI98" s="710"/>
      <c r="BJ98" s="711"/>
    </row>
    <row r="99" spans="2:62" ht="20.25" customHeight="1">
      <c r="B99" s="695">
        <f>B97+1</f>
        <v>42</v>
      </c>
      <c r="C99" s="697"/>
      <c r="D99" s="698"/>
      <c r="E99" s="163"/>
      <c r="F99" s="164"/>
      <c r="G99" s="163"/>
      <c r="H99" s="164"/>
      <c r="I99" s="701"/>
      <c r="J99" s="702"/>
      <c r="K99" s="705"/>
      <c r="L99" s="706"/>
      <c r="M99" s="706"/>
      <c r="N99" s="698"/>
      <c r="O99" s="674"/>
      <c r="P99" s="675"/>
      <c r="Q99" s="675"/>
      <c r="R99" s="675"/>
      <c r="S99" s="676"/>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680"/>
      <c r="BC99" s="681"/>
      <c r="BD99" s="682"/>
      <c r="BE99" s="683"/>
      <c r="BF99" s="684"/>
      <c r="BG99" s="685"/>
      <c r="BH99" s="685"/>
      <c r="BI99" s="685"/>
      <c r="BJ99" s="686"/>
    </row>
    <row r="100" spans="2:62" ht="20.25" customHeight="1">
      <c r="B100" s="715"/>
      <c r="C100" s="716"/>
      <c r="D100" s="717"/>
      <c r="E100" s="207"/>
      <c r="F100" s="208">
        <f>C99</f>
        <v>0</v>
      </c>
      <c r="G100" s="207"/>
      <c r="H100" s="208">
        <f>I99</f>
        <v>0</v>
      </c>
      <c r="I100" s="718"/>
      <c r="J100" s="719"/>
      <c r="K100" s="720"/>
      <c r="L100" s="721"/>
      <c r="M100" s="721"/>
      <c r="N100" s="717"/>
      <c r="O100" s="674"/>
      <c r="P100" s="675"/>
      <c r="Q100" s="675"/>
      <c r="R100" s="675"/>
      <c r="S100" s="676"/>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712">
        <f>IF($BE$3="４週",SUM(W100:AX100),IF($BE$3="暦月",SUM(W100:BA100),""))</f>
        <v>0</v>
      </c>
      <c r="BC100" s="713"/>
      <c r="BD100" s="714">
        <f>IF($BE$3="４週",BB100/4,IF($BE$3="暦月",(BB100/($BE$8/7)),""))</f>
        <v>0</v>
      </c>
      <c r="BE100" s="713"/>
      <c r="BF100" s="709"/>
      <c r="BG100" s="710"/>
      <c r="BH100" s="710"/>
      <c r="BI100" s="710"/>
      <c r="BJ100" s="711"/>
    </row>
    <row r="101" spans="2:62" ht="20.25" customHeight="1">
      <c r="B101" s="695">
        <f>B99+1</f>
        <v>43</v>
      </c>
      <c r="C101" s="697"/>
      <c r="D101" s="698"/>
      <c r="E101" s="163"/>
      <c r="F101" s="164"/>
      <c r="G101" s="163"/>
      <c r="H101" s="164"/>
      <c r="I101" s="701"/>
      <c r="J101" s="702"/>
      <c r="K101" s="705"/>
      <c r="L101" s="706"/>
      <c r="M101" s="706"/>
      <c r="N101" s="698"/>
      <c r="O101" s="674"/>
      <c r="P101" s="675"/>
      <c r="Q101" s="675"/>
      <c r="R101" s="675"/>
      <c r="S101" s="676"/>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680"/>
      <c r="BC101" s="681"/>
      <c r="BD101" s="682"/>
      <c r="BE101" s="683"/>
      <c r="BF101" s="684"/>
      <c r="BG101" s="685"/>
      <c r="BH101" s="685"/>
      <c r="BI101" s="685"/>
      <c r="BJ101" s="686"/>
    </row>
    <row r="102" spans="2:62" ht="20.25" customHeight="1">
      <c r="B102" s="715"/>
      <c r="C102" s="716"/>
      <c r="D102" s="717"/>
      <c r="E102" s="207"/>
      <c r="F102" s="208">
        <f>C101</f>
        <v>0</v>
      </c>
      <c r="G102" s="207"/>
      <c r="H102" s="208">
        <f>I101</f>
        <v>0</v>
      </c>
      <c r="I102" s="718"/>
      <c r="J102" s="719"/>
      <c r="K102" s="720"/>
      <c r="L102" s="721"/>
      <c r="M102" s="721"/>
      <c r="N102" s="717"/>
      <c r="O102" s="674"/>
      <c r="P102" s="675"/>
      <c r="Q102" s="675"/>
      <c r="R102" s="675"/>
      <c r="S102" s="676"/>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712">
        <f>IF($BE$3="４週",SUM(W102:AX102),IF($BE$3="暦月",SUM(W102:BA102),""))</f>
        <v>0</v>
      </c>
      <c r="BC102" s="713"/>
      <c r="BD102" s="714">
        <f>IF($BE$3="４週",BB102/4,IF($BE$3="暦月",(BB102/($BE$8/7)),""))</f>
        <v>0</v>
      </c>
      <c r="BE102" s="713"/>
      <c r="BF102" s="709"/>
      <c r="BG102" s="710"/>
      <c r="BH102" s="710"/>
      <c r="BI102" s="710"/>
      <c r="BJ102" s="711"/>
    </row>
    <row r="103" spans="2:62" ht="20.25" customHeight="1">
      <c r="B103" s="695">
        <f>B101+1</f>
        <v>44</v>
      </c>
      <c r="C103" s="697"/>
      <c r="D103" s="698"/>
      <c r="E103" s="163"/>
      <c r="F103" s="164"/>
      <c r="G103" s="163"/>
      <c r="H103" s="164"/>
      <c r="I103" s="701"/>
      <c r="J103" s="702"/>
      <c r="K103" s="705"/>
      <c r="L103" s="706"/>
      <c r="M103" s="706"/>
      <c r="N103" s="698"/>
      <c r="O103" s="674"/>
      <c r="P103" s="675"/>
      <c r="Q103" s="675"/>
      <c r="R103" s="675"/>
      <c r="S103" s="676"/>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680"/>
      <c r="BC103" s="681"/>
      <c r="BD103" s="682"/>
      <c r="BE103" s="683"/>
      <c r="BF103" s="684"/>
      <c r="BG103" s="685"/>
      <c r="BH103" s="685"/>
      <c r="BI103" s="685"/>
      <c r="BJ103" s="686"/>
    </row>
    <row r="104" spans="2:62" ht="20.25" customHeight="1">
      <c r="B104" s="715"/>
      <c r="C104" s="716"/>
      <c r="D104" s="717"/>
      <c r="E104" s="207"/>
      <c r="F104" s="208">
        <f>C103</f>
        <v>0</v>
      </c>
      <c r="G104" s="207"/>
      <c r="H104" s="208">
        <f>I103</f>
        <v>0</v>
      </c>
      <c r="I104" s="718"/>
      <c r="J104" s="719"/>
      <c r="K104" s="720"/>
      <c r="L104" s="721"/>
      <c r="M104" s="721"/>
      <c r="N104" s="717"/>
      <c r="O104" s="674"/>
      <c r="P104" s="675"/>
      <c r="Q104" s="675"/>
      <c r="R104" s="675"/>
      <c r="S104" s="676"/>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712">
        <f>IF($BE$3="４週",SUM(W104:AX104),IF($BE$3="暦月",SUM(W104:BA104),""))</f>
        <v>0</v>
      </c>
      <c r="BC104" s="713"/>
      <c r="BD104" s="714">
        <f>IF($BE$3="４週",BB104/4,IF($BE$3="暦月",(BB104/($BE$8/7)),""))</f>
        <v>0</v>
      </c>
      <c r="BE104" s="713"/>
      <c r="BF104" s="709"/>
      <c r="BG104" s="710"/>
      <c r="BH104" s="710"/>
      <c r="BI104" s="710"/>
      <c r="BJ104" s="711"/>
    </row>
    <row r="105" spans="2:62" ht="20.25" customHeight="1">
      <c r="B105" s="695">
        <f>B103+1</f>
        <v>45</v>
      </c>
      <c r="C105" s="697"/>
      <c r="D105" s="698"/>
      <c r="E105" s="163"/>
      <c r="F105" s="164"/>
      <c r="G105" s="163"/>
      <c r="H105" s="164"/>
      <c r="I105" s="701"/>
      <c r="J105" s="702"/>
      <c r="K105" s="705"/>
      <c r="L105" s="706"/>
      <c r="M105" s="706"/>
      <c r="N105" s="698"/>
      <c r="O105" s="674"/>
      <c r="P105" s="675"/>
      <c r="Q105" s="675"/>
      <c r="R105" s="675"/>
      <c r="S105" s="676"/>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680"/>
      <c r="BC105" s="681"/>
      <c r="BD105" s="682"/>
      <c r="BE105" s="683"/>
      <c r="BF105" s="684"/>
      <c r="BG105" s="685"/>
      <c r="BH105" s="685"/>
      <c r="BI105" s="685"/>
      <c r="BJ105" s="686"/>
    </row>
    <row r="106" spans="2:62" ht="20.25" customHeight="1">
      <c r="B106" s="715"/>
      <c r="C106" s="716"/>
      <c r="D106" s="717"/>
      <c r="E106" s="207"/>
      <c r="F106" s="208">
        <f>C105</f>
        <v>0</v>
      </c>
      <c r="G106" s="207"/>
      <c r="H106" s="208">
        <f>I105</f>
        <v>0</v>
      </c>
      <c r="I106" s="718"/>
      <c r="J106" s="719"/>
      <c r="K106" s="720"/>
      <c r="L106" s="721"/>
      <c r="M106" s="721"/>
      <c r="N106" s="717"/>
      <c r="O106" s="674"/>
      <c r="P106" s="675"/>
      <c r="Q106" s="675"/>
      <c r="R106" s="675"/>
      <c r="S106" s="676"/>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712">
        <f>IF($BE$3="４週",SUM(W106:AX106),IF($BE$3="暦月",SUM(W106:BA106),""))</f>
        <v>0</v>
      </c>
      <c r="BC106" s="713"/>
      <c r="BD106" s="714">
        <f>IF($BE$3="４週",BB106/4,IF($BE$3="暦月",(BB106/($BE$8/7)),""))</f>
        <v>0</v>
      </c>
      <c r="BE106" s="713"/>
      <c r="BF106" s="709"/>
      <c r="BG106" s="710"/>
      <c r="BH106" s="710"/>
      <c r="BI106" s="710"/>
      <c r="BJ106" s="711"/>
    </row>
    <row r="107" spans="2:62" ht="20.25" customHeight="1">
      <c r="B107" s="695">
        <f>B105+1</f>
        <v>46</v>
      </c>
      <c r="C107" s="697"/>
      <c r="D107" s="698"/>
      <c r="E107" s="163"/>
      <c r="F107" s="164"/>
      <c r="G107" s="163"/>
      <c r="H107" s="164"/>
      <c r="I107" s="701"/>
      <c r="J107" s="702"/>
      <c r="K107" s="705"/>
      <c r="L107" s="706"/>
      <c r="M107" s="706"/>
      <c r="N107" s="698"/>
      <c r="O107" s="674"/>
      <c r="P107" s="675"/>
      <c r="Q107" s="675"/>
      <c r="R107" s="675"/>
      <c r="S107" s="676"/>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680"/>
      <c r="BC107" s="681"/>
      <c r="BD107" s="682"/>
      <c r="BE107" s="683"/>
      <c r="BF107" s="684"/>
      <c r="BG107" s="685"/>
      <c r="BH107" s="685"/>
      <c r="BI107" s="685"/>
      <c r="BJ107" s="686"/>
    </row>
    <row r="108" spans="2:62" ht="20.25" customHeight="1">
      <c r="B108" s="715"/>
      <c r="C108" s="716"/>
      <c r="D108" s="717"/>
      <c r="E108" s="207"/>
      <c r="F108" s="208">
        <f>C107</f>
        <v>0</v>
      </c>
      <c r="G108" s="207"/>
      <c r="H108" s="208">
        <f>I107</f>
        <v>0</v>
      </c>
      <c r="I108" s="718"/>
      <c r="J108" s="719"/>
      <c r="K108" s="720"/>
      <c r="L108" s="721"/>
      <c r="M108" s="721"/>
      <c r="N108" s="717"/>
      <c r="O108" s="674"/>
      <c r="P108" s="675"/>
      <c r="Q108" s="675"/>
      <c r="R108" s="675"/>
      <c r="S108" s="676"/>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712">
        <f>IF($BE$3="４週",SUM(W108:AX108),IF($BE$3="暦月",SUM(W108:BA108),""))</f>
        <v>0</v>
      </c>
      <c r="BC108" s="713"/>
      <c r="BD108" s="714">
        <f>IF($BE$3="４週",BB108/4,IF($BE$3="暦月",(BB108/($BE$8/7)),""))</f>
        <v>0</v>
      </c>
      <c r="BE108" s="713"/>
      <c r="BF108" s="709"/>
      <c r="BG108" s="710"/>
      <c r="BH108" s="710"/>
      <c r="BI108" s="710"/>
      <c r="BJ108" s="711"/>
    </row>
    <row r="109" spans="2:62" ht="20.25" customHeight="1">
      <c r="B109" s="695">
        <f>B107+1</f>
        <v>47</v>
      </c>
      <c r="C109" s="697"/>
      <c r="D109" s="698"/>
      <c r="E109" s="163"/>
      <c r="F109" s="164"/>
      <c r="G109" s="163"/>
      <c r="H109" s="164"/>
      <c r="I109" s="701"/>
      <c r="J109" s="702"/>
      <c r="K109" s="705"/>
      <c r="L109" s="706"/>
      <c r="M109" s="706"/>
      <c r="N109" s="698"/>
      <c r="O109" s="674"/>
      <c r="P109" s="675"/>
      <c r="Q109" s="675"/>
      <c r="R109" s="675"/>
      <c r="S109" s="676"/>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680"/>
      <c r="BC109" s="681"/>
      <c r="BD109" s="682"/>
      <c r="BE109" s="683"/>
      <c r="BF109" s="684"/>
      <c r="BG109" s="685"/>
      <c r="BH109" s="685"/>
      <c r="BI109" s="685"/>
      <c r="BJ109" s="686"/>
    </row>
    <row r="110" spans="2:62" ht="20.25" customHeight="1">
      <c r="B110" s="715"/>
      <c r="C110" s="716"/>
      <c r="D110" s="717"/>
      <c r="E110" s="207"/>
      <c r="F110" s="208">
        <f>C109</f>
        <v>0</v>
      </c>
      <c r="G110" s="207"/>
      <c r="H110" s="208">
        <f>I109</f>
        <v>0</v>
      </c>
      <c r="I110" s="718"/>
      <c r="J110" s="719"/>
      <c r="K110" s="720"/>
      <c r="L110" s="721"/>
      <c r="M110" s="721"/>
      <c r="N110" s="717"/>
      <c r="O110" s="674"/>
      <c r="P110" s="675"/>
      <c r="Q110" s="675"/>
      <c r="R110" s="675"/>
      <c r="S110" s="676"/>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712">
        <f>IF($BE$3="４週",SUM(W110:AX110),IF($BE$3="暦月",SUM(W110:BA110),""))</f>
        <v>0</v>
      </c>
      <c r="BC110" s="713"/>
      <c r="BD110" s="714">
        <f>IF($BE$3="４週",BB110/4,IF($BE$3="暦月",(BB110/($BE$8/7)),""))</f>
        <v>0</v>
      </c>
      <c r="BE110" s="713"/>
      <c r="BF110" s="709"/>
      <c r="BG110" s="710"/>
      <c r="BH110" s="710"/>
      <c r="BI110" s="710"/>
      <c r="BJ110" s="711"/>
    </row>
    <row r="111" spans="2:62" ht="20.25" customHeight="1">
      <c r="B111" s="695">
        <f>B109+1</f>
        <v>48</v>
      </c>
      <c r="C111" s="697"/>
      <c r="D111" s="698"/>
      <c r="E111" s="163"/>
      <c r="F111" s="164"/>
      <c r="G111" s="163"/>
      <c r="H111" s="164"/>
      <c r="I111" s="701"/>
      <c r="J111" s="702"/>
      <c r="K111" s="705"/>
      <c r="L111" s="706"/>
      <c r="M111" s="706"/>
      <c r="N111" s="698"/>
      <c r="O111" s="674"/>
      <c r="P111" s="675"/>
      <c r="Q111" s="675"/>
      <c r="R111" s="675"/>
      <c r="S111" s="676"/>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680"/>
      <c r="BC111" s="681"/>
      <c r="BD111" s="682"/>
      <c r="BE111" s="683"/>
      <c r="BF111" s="684"/>
      <c r="BG111" s="685"/>
      <c r="BH111" s="685"/>
      <c r="BI111" s="685"/>
      <c r="BJ111" s="686"/>
    </row>
    <row r="112" spans="2:62" ht="20.25" customHeight="1">
      <c r="B112" s="715"/>
      <c r="C112" s="716"/>
      <c r="D112" s="717"/>
      <c r="E112" s="207"/>
      <c r="F112" s="208">
        <f>C111</f>
        <v>0</v>
      </c>
      <c r="G112" s="207"/>
      <c r="H112" s="208">
        <f>I111</f>
        <v>0</v>
      </c>
      <c r="I112" s="718"/>
      <c r="J112" s="719"/>
      <c r="K112" s="720"/>
      <c r="L112" s="721"/>
      <c r="M112" s="721"/>
      <c r="N112" s="717"/>
      <c r="O112" s="674"/>
      <c r="P112" s="675"/>
      <c r="Q112" s="675"/>
      <c r="R112" s="675"/>
      <c r="S112" s="676"/>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712">
        <f>IF($BE$3="４週",SUM(W112:AX112),IF($BE$3="暦月",SUM(W112:BA112),""))</f>
        <v>0</v>
      </c>
      <c r="BC112" s="713"/>
      <c r="BD112" s="714">
        <f>IF($BE$3="４週",BB112/4,IF($BE$3="暦月",(BB112/($BE$8/7)),""))</f>
        <v>0</v>
      </c>
      <c r="BE112" s="713"/>
      <c r="BF112" s="709"/>
      <c r="BG112" s="710"/>
      <c r="BH112" s="710"/>
      <c r="BI112" s="710"/>
      <c r="BJ112" s="711"/>
    </row>
    <row r="113" spans="2:62" ht="20.25" customHeight="1">
      <c r="B113" s="695">
        <f>B111+1</f>
        <v>49</v>
      </c>
      <c r="C113" s="697"/>
      <c r="D113" s="698"/>
      <c r="E113" s="163"/>
      <c r="F113" s="164"/>
      <c r="G113" s="163"/>
      <c r="H113" s="164"/>
      <c r="I113" s="701"/>
      <c r="J113" s="702"/>
      <c r="K113" s="705"/>
      <c r="L113" s="706"/>
      <c r="M113" s="706"/>
      <c r="N113" s="698"/>
      <c r="O113" s="674"/>
      <c r="P113" s="675"/>
      <c r="Q113" s="675"/>
      <c r="R113" s="675"/>
      <c r="S113" s="676"/>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680"/>
      <c r="BC113" s="681"/>
      <c r="BD113" s="682"/>
      <c r="BE113" s="683"/>
      <c r="BF113" s="684"/>
      <c r="BG113" s="685"/>
      <c r="BH113" s="685"/>
      <c r="BI113" s="685"/>
      <c r="BJ113" s="686"/>
    </row>
    <row r="114" spans="2:62" ht="20.25" customHeight="1">
      <c r="B114" s="715"/>
      <c r="C114" s="716"/>
      <c r="D114" s="717"/>
      <c r="E114" s="207"/>
      <c r="F114" s="208">
        <f>C113</f>
        <v>0</v>
      </c>
      <c r="G114" s="207"/>
      <c r="H114" s="208">
        <f>I113</f>
        <v>0</v>
      </c>
      <c r="I114" s="718"/>
      <c r="J114" s="719"/>
      <c r="K114" s="720"/>
      <c r="L114" s="721"/>
      <c r="M114" s="721"/>
      <c r="N114" s="717"/>
      <c r="O114" s="674"/>
      <c r="P114" s="675"/>
      <c r="Q114" s="675"/>
      <c r="R114" s="675"/>
      <c r="S114" s="676"/>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712">
        <f>IF($BE$3="４週",SUM(W114:AX114),IF($BE$3="暦月",SUM(W114:BA114),""))</f>
        <v>0</v>
      </c>
      <c r="BC114" s="713"/>
      <c r="BD114" s="714">
        <f>IF($BE$3="４週",BB114/4,IF($BE$3="暦月",(BB114/($BE$8/7)),""))</f>
        <v>0</v>
      </c>
      <c r="BE114" s="713"/>
      <c r="BF114" s="709"/>
      <c r="BG114" s="710"/>
      <c r="BH114" s="710"/>
      <c r="BI114" s="710"/>
      <c r="BJ114" s="711"/>
    </row>
    <row r="115" spans="2:62" ht="20.25" customHeight="1">
      <c r="B115" s="695">
        <f>B113+1</f>
        <v>50</v>
      </c>
      <c r="C115" s="697"/>
      <c r="D115" s="698"/>
      <c r="E115" s="163"/>
      <c r="F115" s="164"/>
      <c r="G115" s="163"/>
      <c r="H115" s="164"/>
      <c r="I115" s="701"/>
      <c r="J115" s="702"/>
      <c r="K115" s="705"/>
      <c r="L115" s="706"/>
      <c r="M115" s="706"/>
      <c r="N115" s="698"/>
      <c r="O115" s="674"/>
      <c r="P115" s="675"/>
      <c r="Q115" s="675"/>
      <c r="R115" s="675"/>
      <c r="S115" s="676"/>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680"/>
      <c r="BC115" s="681"/>
      <c r="BD115" s="682"/>
      <c r="BE115" s="683"/>
      <c r="BF115" s="684"/>
      <c r="BG115" s="685"/>
      <c r="BH115" s="685"/>
      <c r="BI115" s="685"/>
      <c r="BJ115" s="686"/>
    </row>
    <row r="116" spans="2:62" ht="20.25" customHeight="1">
      <c r="B116" s="715"/>
      <c r="C116" s="716"/>
      <c r="D116" s="717"/>
      <c r="E116" s="207"/>
      <c r="F116" s="208">
        <f>C115</f>
        <v>0</v>
      </c>
      <c r="G116" s="207"/>
      <c r="H116" s="208">
        <f>I115</f>
        <v>0</v>
      </c>
      <c r="I116" s="718"/>
      <c r="J116" s="719"/>
      <c r="K116" s="720"/>
      <c r="L116" s="721"/>
      <c r="M116" s="721"/>
      <c r="N116" s="717"/>
      <c r="O116" s="674"/>
      <c r="P116" s="675"/>
      <c r="Q116" s="675"/>
      <c r="R116" s="675"/>
      <c r="S116" s="676"/>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712">
        <f>IF($BE$3="４週",SUM(W116:AX116),IF($BE$3="暦月",SUM(W116:BA116),""))</f>
        <v>0</v>
      </c>
      <c r="BC116" s="713"/>
      <c r="BD116" s="714">
        <f>IF($BE$3="４週",BB116/4,IF($BE$3="暦月",(BB116/($BE$8/7)),""))</f>
        <v>0</v>
      </c>
      <c r="BE116" s="713"/>
      <c r="BF116" s="709"/>
      <c r="BG116" s="710"/>
      <c r="BH116" s="710"/>
      <c r="BI116" s="710"/>
      <c r="BJ116" s="711"/>
    </row>
    <row r="117" spans="2:62" ht="20.25" customHeight="1">
      <c r="B117" s="695">
        <f>B115+1</f>
        <v>51</v>
      </c>
      <c r="C117" s="697"/>
      <c r="D117" s="698"/>
      <c r="E117" s="163"/>
      <c r="F117" s="164"/>
      <c r="G117" s="163"/>
      <c r="H117" s="164"/>
      <c r="I117" s="701"/>
      <c r="J117" s="702"/>
      <c r="K117" s="705"/>
      <c r="L117" s="706"/>
      <c r="M117" s="706"/>
      <c r="N117" s="698"/>
      <c r="O117" s="674"/>
      <c r="P117" s="675"/>
      <c r="Q117" s="675"/>
      <c r="R117" s="675"/>
      <c r="S117" s="676"/>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680"/>
      <c r="BC117" s="681"/>
      <c r="BD117" s="682"/>
      <c r="BE117" s="683"/>
      <c r="BF117" s="684"/>
      <c r="BG117" s="685"/>
      <c r="BH117" s="685"/>
      <c r="BI117" s="685"/>
      <c r="BJ117" s="686"/>
    </row>
    <row r="118" spans="2:62" ht="20.25" customHeight="1">
      <c r="B118" s="715"/>
      <c r="C118" s="716"/>
      <c r="D118" s="717"/>
      <c r="E118" s="207"/>
      <c r="F118" s="208">
        <f>C117</f>
        <v>0</v>
      </c>
      <c r="G118" s="207"/>
      <c r="H118" s="208">
        <f>I117</f>
        <v>0</v>
      </c>
      <c r="I118" s="718"/>
      <c r="J118" s="719"/>
      <c r="K118" s="720"/>
      <c r="L118" s="721"/>
      <c r="M118" s="721"/>
      <c r="N118" s="717"/>
      <c r="O118" s="674"/>
      <c r="P118" s="675"/>
      <c r="Q118" s="675"/>
      <c r="R118" s="675"/>
      <c r="S118" s="676"/>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712">
        <f>IF($BE$3="４週",SUM(W118:AX118),IF($BE$3="暦月",SUM(W118:BA118),""))</f>
        <v>0</v>
      </c>
      <c r="BC118" s="713"/>
      <c r="BD118" s="714">
        <f>IF($BE$3="４週",BB118/4,IF($BE$3="暦月",(BB118/($BE$8/7)),""))</f>
        <v>0</v>
      </c>
      <c r="BE118" s="713"/>
      <c r="BF118" s="709"/>
      <c r="BG118" s="710"/>
      <c r="BH118" s="710"/>
      <c r="BI118" s="710"/>
      <c r="BJ118" s="711"/>
    </row>
    <row r="119" spans="2:62" ht="20.25" customHeight="1">
      <c r="B119" s="695">
        <f>B117+1</f>
        <v>52</v>
      </c>
      <c r="C119" s="697"/>
      <c r="D119" s="698"/>
      <c r="E119" s="163"/>
      <c r="F119" s="164"/>
      <c r="G119" s="163"/>
      <c r="H119" s="164"/>
      <c r="I119" s="701"/>
      <c r="J119" s="702"/>
      <c r="K119" s="705"/>
      <c r="L119" s="706"/>
      <c r="M119" s="706"/>
      <c r="N119" s="698"/>
      <c r="O119" s="674"/>
      <c r="P119" s="675"/>
      <c r="Q119" s="675"/>
      <c r="R119" s="675"/>
      <c r="S119" s="676"/>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680"/>
      <c r="BC119" s="681"/>
      <c r="BD119" s="682"/>
      <c r="BE119" s="683"/>
      <c r="BF119" s="684"/>
      <c r="BG119" s="685"/>
      <c r="BH119" s="685"/>
      <c r="BI119" s="685"/>
      <c r="BJ119" s="686"/>
    </row>
    <row r="120" spans="2:62" ht="20.25" customHeight="1">
      <c r="B120" s="715"/>
      <c r="C120" s="716"/>
      <c r="D120" s="717"/>
      <c r="E120" s="207"/>
      <c r="F120" s="208">
        <f>C119</f>
        <v>0</v>
      </c>
      <c r="G120" s="207"/>
      <c r="H120" s="208">
        <f>I119</f>
        <v>0</v>
      </c>
      <c r="I120" s="718"/>
      <c r="J120" s="719"/>
      <c r="K120" s="720"/>
      <c r="L120" s="721"/>
      <c r="M120" s="721"/>
      <c r="N120" s="717"/>
      <c r="O120" s="674"/>
      <c r="P120" s="675"/>
      <c r="Q120" s="675"/>
      <c r="R120" s="675"/>
      <c r="S120" s="676"/>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712">
        <f>IF($BE$3="４週",SUM(W120:AX120),IF($BE$3="暦月",SUM(W120:BA120),""))</f>
        <v>0</v>
      </c>
      <c r="BC120" s="713"/>
      <c r="BD120" s="714">
        <f>IF($BE$3="４週",BB120/4,IF($BE$3="暦月",(BB120/($BE$8/7)),""))</f>
        <v>0</v>
      </c>
      <c r="BE120" s="713"/>
      <c r="BF120" s="709"/>
      <c r="BG120" s="710"/>
      <c r="BH120" s="710"/>
      <c r="BI120" s="710"/>
      <c r="BJ120" s="711"/>
    </row>
    <row r="121" spans="2:62" ht="20.25" customHeight="1">
      <c r="B121" s="695">
        <f>B119+1</f>
        <v>53</v>
      </c>
      <c r="C121" s="697"/>
      <c r="D121" s="698"/>
      <c r="E121" s="163"/>
      <c r="F121" s="164"/>
      <c r="G121" s="163"/>
      <c r="H121" s="164"/>
      <c r="I121" s="701"/>
      <c r="J121" s="702"/>
      <c r="K121" s="705"/>
      <c r="L121" s="706"/>
      <c r="M121" s="706"/>
      <c r="N121" s="698"/>
      <c r="O121" s="674"/>
      <c r="P121" s="675"/>
      <c r="Q121" s="675"/>
      <c r="R121" s="675"/>
      <c r="S121" s="676"/>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680"/>
      <c r="BC121" s="681"/>
      <c r="BD121" s="682"/>
      <c r="BE121" s="683"/>
      <c r="BF121" s="684"/>
      <c r="BG121" s="685"/>
      <c r="BH121" s="685"/>
      <c r="BI121" s="685"/>
      <c r="BJ121" s="686"/>
    </row>
    <row r="122" spans="2:62" ht="20.25" customHeight="1">
      <c r="B122" s="715"/>
      <c r="C122" s="716"/>
      <c r="D122" s="717"/>
      <c r="E122" s="207"/>
      <c r="F122" s="208">
        <f>C121</f>
        <v>0</v>
      </c>
      <c r="G122" s="207"/>
      <c r="H122" s="208">
        <f>I121</f>
        <v>0</v>
      </c>
      <c r="I122" s="718"/>
      <c r="J122" s="719"/>
      <c r="K122" s="720"/>
      <c r="L122" s="721"/>
      <c r="M122" s="721"/>
      <c r="N122" s="717"/>
      <c r="O122" s="674"/>
      <c r="P122" s="675"/>
      <c r="Q122" s="675"/>
      <c r="R122" s="675"/>
      <c r="S122" s="676"/>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712">
        <f>IF($BE$3="４週",SUM(W122:AX122),IF($BE$3="暦月",SUM(W122:BA122),""))</f>
        <v>0</v>
      </c>
      <c r="BC122" s="713"/>
      <c r="BD122" s="714">
        <f>IF($BE$3="４週",BB122/4,IF($BE$3="暦月",(BB122/($BE$8/7)),""))</f>
        <v>0</v>
      </c>
      <c r="BE122" s="713"/>
      <c r="BF122" s="709"/>
      <c r="BG122" s="710"/>
      <c r="BH122" s="710"/>
      <c r="BI122" s="710"/>
      <c r="BJ122" s="711"/>
    </row>
    <row r="123" spans="2:62" ht="20.25" customHeight="1">
      <c r="B123" s="695">
        <f>B121+1</f>
        <v>54</v>
      </c>
      <c r="C123" s="697"/>
      <c r="D123" s="698"/>
      <c r="E123" s="163"/>
      <c r="F123" s="164"/>
      <c r="G123" s="163"/>
      <c r="H123" s="164"/>
      <c r="I123" s="701"/>
      <c r="J123" s="702"/>
      <c r="K123" s="705"/>
      <c r="L123" s="706"/>
      <c r="M123" s="706"/>
      <c r="N123" s="698"/>
      <c r="O123" s="674"/>
      <c r="P123" s="675"/>
      <c r="Q123" s="675"/>
      <c r="R123" s="675"/>
      <c r="S123" s="676"/>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680"/>
      <c r="BC123" s="681"/>
      <c r="BD123" s="682"/>
      <c r="BE123" s="683"/>
      <c r="BF123" s="684"/>
      <c r="BG123" s="685"/>
      <c r="BH123" s="685"/>
      <c r="BI123" s="685"/>
      <c r="BJ123" s="686"/>
    </row>
    <row r="124" spans="2:62" ht="20.25" customHeight="1">
      <c r="B124" s="715"/>
      <c r="C124" s="716"/>
      <c r="D124" s="717"/>
      <c r="E124" s="207"/>
      <c r="F124" s="208">
        <f>C123</f>
        <v>0</v>
      </c>
      <c r="G124" s="207"/>
      <c r="H124" s="208">
        <f>I123</f>
        <v>0</v>
      </c>
      <c r="I124" s="718"/>
      <c r="J124" s="719"/>
      <c r="K124" s="720"/>
      <c r="L124" s="721"/>
      <c r="M124" s="721"/>
      <c r="N124" s="717"/>
      <c r="O124" s="674"/>
      <c r="P124" s="675"/>
      <c r="Q124" s="675"/>
      <c r="R124" s="675"/>
      <c r="S124" s="676"/>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712">
        <f>IF($BE$3="４週",SUM(W124:AX124),IF($BE$3="暦月",SUM(W124:BA124),""))</f>
        <v>0</v>
      </c>
      <c r="BC124" s="713"/>
      <c r="BD124" s="714">
        <f>IF($BE$3="４週",BB124/4,IF($BE$3="暦月",(BB124/($BE$8/7)),""))</f>
        <v>0</v>
      </c>
      <c r="BE124" s="713"/>
      <c r="BF124" s="709"/>
      <c r="BG124" s="710"/>
      <c r="BH124" s="710"/>
      <c r="BI124" s="710"/>
      <c r="BJ124" s="711"/>
    </row>
    <row r="125" spans="2:62" ht="20.25" customHeight="1">
      <c r="B125" s="695">
        <f>B123+1</f>
        <v>55</v>
      </c>
      <c r="C125" s="697"/>
      <c r="D125" s="698"/>
      <c r="E125" s="163"/>
      <c r="F125" s="164"/>
      <c r="G125" s="163"/>
      <c r="H125" s="164"/>
      <c r="I125" s="701"/>
      <c r="J125" s="702"/>
      <c r="K125" s="705"/>
      <c r="L125" s="706"/>
      <c r="M125" s="706"/>
      <c r="N125" s="698"/>
      <c r="O125" s="674"/>
      <c r="P125" s="675"/>
      <c r="Q125" s="675"/>
      <c r="R125" s="675"/>
      <c r="S125" s="676"/>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680"/>
      <c r="BC125" s="681"/>
      <c r="BD125" s="682"/>
      <c r="BE125" s="683"/>
      <c r="BF125" s="684"/>
      <c r="BG125" s="685"/>
      <c r="BH125" s="685"/>
      <c r="BI125" s="685"/>
      <c r="BJ125" s="686"/>
    </row>
    <row r="126" spans="2:62" ht="20.25" customHeight="1">
      <c r="B126" s="715"/>
      <c r="C126" s="716"/>
      <c r="D126" s="717"/>
      <c r="E126" s="207"/>
      <c r="F126" s="208">
        <f>C125</f>
        <v>0</v>
      </c>
      <c r="G126" s="207"/>
      <c r="H126" s="208">
        <f>I125</f>
        <v>0</v>
      </c>
      <c r="I126" s="718"/>
      <c r="J126" s="719"/>
      <c r="K126" s="720"/>
      <c r="L126" s="721"/>
      <c r="M126" s="721"/>
      <c r="N126" s="717"/>
      <c r="O126" s="674"/>
      <c r="P126" s="675"/>
      <c r="Q126" s="675"/>
      <c r="R126" s="675"/>
      <c r="S126" s="676"/>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712">
        <f>IF($BE$3="４週",SUM(W126:AX126),IF($BE$3="暦月",SUM(W126:BA126),""))</f>
        <v>0</v>
      </c>
      <c r="BC126" s="713"/>
      <c r="BD126" s="714">
        <f>IF($BE$3="４週",BB126/4,IF($BE$3="暦月",(BB126/($BE$8/7)),""))</f>
        <v>0</v>
      </c>
      <c r="BE126" s="713"/>
      <c r="BF126" s="709"/>
      <c r="BG126" s="710"/>
      <c r="BH126" s="710"/>
      <c r="BI126" s="710"/>
      <c r="BJ126" s="711"/>
    </row>
    <row r="127" spans="2:62" ht="20.25" customHeight="1">
      <c r="B127" s="695">
        <f>B125+1</f>
        <v>56</v>
      </c>
      <c r="C127" s="697"/>
      <c r="D127" s="698"/>
      <c r="E127" s="163"/>
      <c r="F127" s="164"/>
      <c r="G127" s="163"/>
      <c r="H127" s="164"/>
      <c r="I127" s="701"/>
      <c r="J127" s="702"/>
      <c r="K127" s="705"/>
      <c r="L127" s="706"/>
      <c r="M127" s="706"/>
      <c r="N127" s="698"/>
      <c r="O127" s="674"/>
      <c r="P127" s="675"/>
      <c r="Q127" s="675"/>
      <c r="R127" s="675"/>
      <c r="S127" s="676"/>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680"/>
      <c r="BC127" s="681"/>
      <c r="BD127" s="682"/>
      <c r="BE127" s="683"/>
      <c r="BF127" s="684"/>
      <c r="BG127" s="685"/>
      <c r="BH127" s="685"/>
      <c r="BI127" s="685"/>
      <c r="BJ127" s="686"/>
    </row>
    <row r="128" spans="2:62" ht="20.25" customHeight="1">
      <c r="B128" s="715"/>
      <c r="C128" s="716"/>
      <c r="D128" s="717"/>
      <c r="E128" s="207"/>
      <c r="F128" s="208">
        <f>C127</f>
        <v>0</v>
      </c>
      <c r="G128" s="207"/>
      <c r="H128" s="208">
        <f>I127</f>
        <v>0</v>
      </c>
      <c r="I128" s="718"/>
      <c r="J128" s="719"/>
      <c r="K128" s="720"/>
      <c r="L128" s="721"/>
      <c r="M128" s="721"/>
      <c r="N128" s="717"/>
      <c r="O128" s="674"/>
      <c r="P128" s="675"/>
      <c r="Q128" s="675"/>
      <c r="R128" s="675"/>
      <c r="S128" s="676"/>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712">
        <f>IF($BE$3="４週",SUM(W128:AX128),IF($BE$3="暦月",SUM(W128:BA128),""))</f>
        <v>0</v>
      </c>
      <c r="BC128" s="713"/>
      <c r="BD128" s="714">
        <f>IF($BE$3="４週",BB128/4,IF($BE$3="暦月",(BB128/($BE$8/7)),""))</f>
        <v>0</v>
      </c>
      <c r="BE128" s="713"/>
      <c r="BF128" s="709"/>
      <c r="BG128" s="710"/>
      <c r="BH128" s="710"/>
      <c r="BI128" s="710"/>
      <c r="BJ128" s="711"/>
    </row>
    <row r="129" spans="2:62" ht="20.25" customHeight="1">
      <c r="B129" s="695">
        <f>B127+1</f>
        <v>57</v>
      </c>
      <c r="C129" s="697"/>
      <c r="D129" s="698"/>
      <c r="E129" s="163"/>
      <c r="F129" s="164"/>
      <c r="G129" s="163"/>
      <c r="H129" s="164"/>
      <c r="I129" s="701"/>
      <c r="J129" s="702"/>
      <c r="K129" s="705"/>
      <c r="L129" s="706"/>
      <c r="M129" s="706"/>
      <c r="N129" s="698"/>
      <c r="O129" s="674"/>
      <c r="P129" s="675"/>
      <c r="Q129" s="675"/>
      <c r="R129" s="675"/>
      <c r="S129" s="676"/>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680"/>
      <c r="BC129" s="681"/>
      <c r="BD129" s="682"/>
      <c r="BE129" s="683"/>
      <c r="BF129" s="684"/>
      <c r="BG129" s="685"/>
      <c r="BH129" s="685"/>
      <c r="BI129" s="685"/>
      <c r="BJ129" s="686"/>
    </row>
    <row r="130" spans="2:62" ht="20.25" customHeight="1">
      <c r="B130" s="715"/>
      <c r="C130" s="716"/>
      <c r="D130" s="717"/>
      <c r="E130" s="207"/>
      <c r="F130" s="208">
        <f>C129</f>
        <v>0</v>
      </c>
      <c r="G130" s="207"/>
      <c r="H130" s="208">
        <f>I129</f>
        <v>0</v>
      </c>
      <c r="I130" s="718"/>
      <c r="J130" s="719"/>
      <c r="K130" s="720"/>
      <c r="L130" s="721"/>
      <c r="M130" s="721"/>
      <c r="N130" s="717"/>
      <c r="O130" s="674"/>
      <c r="P130" s="675"/>
      <c r="Q130" s="675"/>
      <c r="R130" s="675"/>
      <c r="S130" s="676"/>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712">
        <f>IF($BE$3="４週",SUM(W130:AX130),IF($BE$3="暦月",SUM(W130:BA130),""))</f>
        <v>0</v>
      </c>
      <c r="BC130" s="713"/>
      <c r="BD130" s="714">
        <f>IF($BE$3="４週",BB130/4,IF($BE$3="暦月",(BB130/($BE$8/7)),""))</f>
        <v>0</v>
      </c>
      <c r="BE130" s="713"/>
      <c r="BF130" s="709"/>
      <c r="BG130" s="710"/>
      <c r="BH130" s="710"/>
      <c r="BI130" s="710"/>
      <c r="BJ130" s="711"/>
    </row>
    <row r="131" spans="2:62" ht="20.25" customHeight="1">
      <c r="B131" s="695">
        <f>B129+1</f>
        <v>58</v>
      </c>
      <c r="C131" s="697"/>
      <c r="D131" s="698"/>
      <c r="E131" s="163"/>
      <c r="F131" s="164"/>
      <c r="G131" s="163"/>
      <c r="H131" s="164"/>
      <c r="I131" s="701"/>
      <c r="J131" s="702"/>
      <c r="K131" s="705"/>
      <c r="L131" s="706"/>
      <c r="M131" s="706"/>
      <c r="N131" s="698"/>
      <c r="O131" s="674"/>
      <c r="P131" s="675"/>
      <c r="Q131" s="675"/>
      <c r="R131" s="675"/>
      <c r="S131" s="676"/>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680"/>
      <c r="BC131" s="681"/>
      <c r="BD131" s="682"/>
      <c r="BE131" s="683"/>
      <c r="BF131" s="684"/>
      <c r="BG131" s="685"/>
      <c r="BH131" s="685"/>
      <c r="BI131" s="685"/>
      <c r="BJ131" s="686"/>
    </row>
    <row r="132" spans="2:62" ht="20.25" customHeight="1">
      <c r="B132" s="715"/>
      <c r="C132" s="716"/>
      <c r="D132" s="717"/>
      <c r="E132" s="207"/>
      <c r="F132" s="208">
        <f>C131</f>
        <v>0</v>
      </c>
      <c r="G132" s="207"/>
      <c r="H132" s="208">
        <f>I131</f>
        <v>0</v>
      </c>
      <c r="I132" s="718"/>
      <c r="J132" s="719"/>
      <c r="K132" s="720"/>
      <c r="L132" s="721"/>
      <c r="M132" s="721"/>
      <c r="N132" s="717"/>
      <c r="O132" s="674"/>
      <c r="P132" s="675"/>
      <c r="Q132" s="675"/>
      <c r="R132" s="675"/>
      <c r="S132" s="676"/>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712">
        <f>IF($BE$3="４週",SUM(W132:AX132),IF($BE$3="暦月",SUM(W132:BA132),""))</f>
        <v>0</v>
      </c>
      <c r="BC132" s="713"/>
      <c r="BD132" s="714">
        <f>IF($BE$3="４週",BB132/4,IF($BE$3="暦月",(BB132/($BE$8/7)),""))</f>
        <v>0</v>
      </c>
      <c r="BE132" s="713"/>
      <c r="BF132" s="709"/>
      <c r="BG132" s="710"/>
      <c r="BH132" s="710"/>
      <c r="BI132" s="710"/>
      <c r="BJ132" s="711"/>
    </row>
    <row r="133" spans="2:62" ht="20.25" customHeight="1">
      <c r="B133" s="695">
        <f>B131+1</f>
        <v>59</v>
      </c>
      <c r="C133" s="697"/>
      <c r="D133" s="698"/>
      <c r="E133" s="163"/>
      <c r="F133" s="164"/>
      <c r="G133" s="163"/>
      <c r="H133" s="164"/>
      <c r="I133" s="701"/>
      <c r="J133" s="702"/>
      <c r="K133" s="705"/>
      <c r="L133" s="706"/>
      <c r="M133" s="706"/>
      <c r="N133" s="698"/>
      <c r="O133" s="674"/>
      <c r="P133" s="675"/>
      <c r="Q133" s="675"/>
      <c r="R133" s="675"/>
      <c r="S133" s="676"/>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680"/>
      <c r="BC133" s="681"/>
      <c r="BD133" s="682"/>
      <c r="BE133" s="683"/>
      <c r="BF133" s="684"/>
      <c r="BG133" s="685"/>
      <c r="BH133" s="685"/>
      <c r="BI133" s="685"/>
      <c r="BJ133" s="686"/>
    </row>
    <row r="134" spans="2:62" ht="20.25" customHeight="1">
      <c r="B134" s="715"/>
      <c r="C134" s="716"/>
      <c r="D134" s="717"/>
      <c r="E134" s="207"/>
      <c r="F134" s="208">
        <f>C133</f>
        <v>0</v>
      </c>
      <c r="G134" s="207"/>
      <c r="H134" s="208">
        <f>I133</f>
        <v>0</v>
      </c>
      <c r="I134" s="718"/>
      <c r="J134" s="719"/>
      <c r="K134" s="720"/>
      <c r="L134" s="721"/>
      <c r="M134" s="721"/>
      <c r="N134" s="717"/>
      <c r="O134" s="674"/>
      <c r="P134" s="675"/>
      <c r="Q134" s="675"/>
      <c r="R134" s="675"/>
      <c r="S134" s="676"/>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712">
        <f>IF($BE$3="４週",SUM(W134:AX134),IF($BE$3="暦月",SUM(W134:BA134),""))</f>
        <v>0</v>
      </c>
      <c r="BC134" s="713"/>
      <c r="BD134" s="714">
        <f>IF($BE$3="４週",BB134/4,IF($BE$3="暦月",(BB134/($BE$8/7)),""))</f>
        <v>0</v>
      </c>
      <c r="BE134" s="713"/>
      <c r="BF134" s="709"/>
      <c r="BG134" s="710"/>
      <c r="BH134" s="710"/>
      <c r="BI134" s="710"/>
      <c r="BJ134" s="711"/>
    </row>
    <row r="135" spans="2:62" ht="20.25" customHeight="1">
      <c r="B135" s="695">
        <f>B133+1</f>
        <v>60</v>
      </c>
      <c r="C135" s="697"/>
      <c r="D135" s="698"/>
      <c r="E135" s="163"/>
      <c r="F135" s="164"/>
      <c r="G135" s="163"/>
      <c r="H135" s="164"/>
      <c r="I135" s="701"/>
      <c r="J135" s="702"/>
      <c r="K135" s="705"/>
      <c r="L135" s="706"/>
      <c r="M135" s="706"/>
      <c r="N135" s="698"/>
      <c r="O135" s="674"/>
      <c r="P135" s="675"/>
      <c r="Q135" s="675"/>
      <c r="R135" s="675"/>
      <c r="S135" s="676"/>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680"/>
      <c r="BC135" s="681"/>
      <c r="BD135" s="682"/>
      <c r="BE135" s="683"/>
      <c r="BF135" s="684"/>
      <c r="BG135" s="685"/>
      <c r="BH135" s="685"/>
      <c r="BI135" s="685"/>
      <c r="BJ135" s="686"/>
    </row>
    <row r="136" spans="2:62" ht="20.25" customHeight="1">
      <c r="B136" s="715"/>
      <c r="C136" s="716"/>
      <c r="D136" s="717"/>
      <c r="E136" s="207"/>
      <c r="F136" s="208">
        <f>C135</f>
        <v>0</v>
      </c>
      <c r="G136" s="207"/>
      <c r="H136" s="208">
        <f>I135</f>
        <v>0</v>
      </c>
      <c r="I136" s="718"/>
      <c r="J136" s="719"/>
      <c r="K136" s="720"/>
      <c r="L136" s="721"/>
      <c r="M136" s="721"/>
      <c r="N136" s="717"/>
      <c r="O136" s="674"/>
      <c r="P136" s="675"/>
      <c r="Q136" s="675"/>
      <c r="R136" s="675"/>
      <c r="S136" s="676"/>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712">
        <f>IF($BE$3="４週",SUM(W136:AX136),IF($BE$3="暦月",SUM(W136:BA136),""))</f>
        <v>0</v>
      </c>
      <c r="BC136" s="713"/>
      <c r="BD136" s="714">
        <f>IF($BE$3="４週",BB136/4,IF($BE$3="暦月",(BB136/($BE$8/7)),""))</f>
        <v>0</v>
      </c>
      <c r="BE136" s="713"/>
      <c r="BF136" s="709"/>
      <c r="BG136" s="710"/>
      <c r="BH136" s="710"/>
      <c r="BI136" s="710"/>
      <c r="BJ136" s="711"/>
    </row>
    <row r="137" spans="2:62" ht="20.25" customHeight="1">
      <c r="B137" s="695">
        <f>B135+1</f>
        <v>61</v>
      </c>
      <c r="C137" s="697"/>
      <c r="D137" s="698"/>
      <c r="E137" s="163"/>
      <c r="F137" s="164"/>
      <c r="G137" s="163"/>
      <c r="H137" s="164"/>
      <c r="I137" s="701"/>
      <c r="J137" s="702"/>
      <c r="K137" s="705"/>
      <c r="L137" s="706"/>
      <c r="M137" s="706"/>
      <c r="N137" s="698"/>
      <c r="O137" s="674"/>
      <c r="P137" s="675"/>
      <c r="Q137" s="675"/>
      <c r="R137" s="675"/>
      <c r="S137" s="676"/>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680"/>
      <c r="BC137" s="681"/>
      <c r="BD137" s="682"/>
      <c r="BE137" s="683"/>
      <c r="BF137" s="684"/>
      <c r="BG137" s="685"/>
      <c r="BH137" s="685"/>
      <c r="BI137" s="685"/>
      <c r="BJ137" s="686"/>
    </row>
    <row r="138" spans="2:62" ht="20.25" customHeight="1">
      <c r="B138" s="715"/>
      <c r="C138" s="716"/>
      <c r="D138" s="717"/>
      <c r="E138" s="207"/>
      <c r="F138" s="208">
        <f>C137</f>
        <v>0</v>
      </c>
      <c r="G138" s="207"/>
      <c r="H138" s="208">
        <f>I137</f>
        <v>0</v>
      </c>
      <c r="I138" s="718"/>
      <c r="J138" s="719"/>
      <c r="K138" s="720"/>
      <c r="L138" s="721"/>
      <c r="M138" s="721"/>
      <c r="N138" s="717"/>
      <c r="O138" s="674"/>
      <c r="P138" s="675"/>
      <c r="Q138" s="675"/>
      <c r="R138" s="675"/>
      <c r="S138" s="676"/>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712">
        <f>IF($BE$3="４週",SUM(W138:AX138),IF($BE$3="暦月",SUM(W138:BA138),""))</f>
        <v>0</v>
      </c>
      <c r="BC138" s="713"/>
      <c r="BD138" s="714">
        <f>IF($BE$3="４週",BB138/4,IF($BE$3="暦月",(BB138/($BE$8/7)),""))</f>
        <v>0</v>
      </c>
      <c r="BE138" s="713"/>
      <c r="BF138" s="709"/>
      <c r="BG138" s="710"/>
      <c r="BH138" s="710"/>
      <c r="BI138" s="710"/>
      <c r="BJ138" s="711"/>
    </row>
    <row r="139" spans="2:62" ht="20.25" customHeight="1">
      <c r="B139" s="695">
        <f>B137+1</f>
        <v>62</v>
      </c>
      <c r="C139" s="697"/>
      <c r="D139" s="698"/>
      <c r="E139" s="163"/>
      <c r="F139" s="164"/>
      <c r="G139" s="163"/>
      <c r="H139" s="164"/>
      <c r="I139" s="701"/>
      <c r="J139" s="702"/>
      <c r="K139" s="705"/>
      <c r="L139" s="706"/>
      <c r="M139" s="706"/>
      <c r="N139" s="698"/>
      <c r="O139" s="674"/>
      <c r="P139" s="675"/>
      <c r="Q139" s="675"/>
      <c r="R139" s="675"/>
      <c r="S139" s="676"/>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680"/>
      <c r="BC139" s="681"/>
      <c r="BD139" s="682"/>
      <c r="BE139" s="683"/>
      <c r="BF139" s="684"/>
      <c r="BG139" s="685"/>
      <c r="BH139" s="685"/>
      <c r="BI139" s="685"/>
      <c r="BJ139" s="686"/>
    </row>
    <row r="140" spans="2:62" ht="20.25" customHeight="1">
      <c r="B140" s="715"/>
      <c r="C140" s="716"/>
      <c r="D140" s="717"/>
      <c r="E140" s="207"/>
      <c r="F140" s="208">
        <f>C139</f>
        <v>0</v>
      </c>
      <c r="G140" s="207"/>
      <c r="H140" s="208">
        <f>I139</f>
        <v>0</v>
      </c>
      <c r="I140" s="718"/>
      <c r="J140" s="719"/>
      <c r="K140" s="720"/>
      <c r="L140" s="721"/>
      <c r="M140" s="721"/>
      <c r="N140" s="717"/>
      <c r="O140" s="674"/>
      <c r="P140" s="675"/>
      <c r="Q140" s="675"/>
      <c r="R140" s="675"/>
      <c r="S140" s="676"/>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712">
        <f>IF($BE$3="４週",SUM(W140:AX140),IF($BE$3="暦月",SUM(W140:BA140),""))</f>
        <v>0</v>
      </c>
      <c r="BC140" s="713"/>
      <c r="BD140" s="714">
        <f>IF($BE$3="４週",BB140/4,IF($BE$3="暦月",(BB140/($BE$8/7)),""))</f>
        <v>0</v>
      </c>
      <c r="BE140" s="713"/>
      <c r="BF140" s="709"/>
      <c r="BG140" s="710"/>
      <c r="BH140" s="710"/>
      <c r="BI140" s="710"/>
      <c r="BJ140" s="711"/>
    </row>
    <row r="141" spans="2:62" ht="20.25" customHeight="1">
      <c r="B141" s="695">
        <f>B139+1</f>
        <v>63</v>
      </c>
      <c r="C141" s="697"/>
      <c r="D141" s="698"/>
      <c r="E141" s="163"/>
      <c r="F141" s="164"/>
      <c r="G141" s="163"/>
      <c r="H141" s="164"/>
      <c r="I141" s="701"/>
      <c r="J141" s="702"/>
      <c r="K141" s="705"/>
      <c r="L141" s="706"/>
      <c r="M141" s="706"/>
      <c r="N141" s="698"/>
      <c r="O141" s="674"/>
      <c r="P141" s="675"/>
      <c r="Q141" s="675"/>
      <c r="R141" s="675"/>
      <c r="S141" s="676"/>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680"/>
      <c r="BC141" s="681"/>
      <c r="BD141" s="682"/>
      <c r="BE141" s="683"/>
      <c r="BF141" s="684"/>
      <c r="BG141" s="685"/>
      <c r="BH141" s="685"/>
      <c r="BI141" s="685"/>
      <c r="BJ141" s="686"/>
    </row>
    <row r="142" spans="2:62" ht="20.25" customHeight="1">
      <c r="B142" s="715"/>
      <c r="C142" s="716"/>
      <c r="D142" s="717"/>
      <c r="E142" s="207"/>
      <c r="F142" s="208">
        <f>C141</f>
        <v>0</v>
      </c>
      <c r="G142" s="207"/>
      <c r="H142" s="208">
        <f>I141</f>
        <v>0</v>
      </c>
      <c r="I142" s="718"/>
      <c r="J142" s="719"/>
      <c r="K142" s="720"/>
      <c r="L142" s="721"/>
      <c r="M142" s="721"/>
      <c r="N142" s="717"/>
      <c r="O142" s="674"/>
      <c r="P142" s="675"/>
      <c r="Q142" s="675"/>
      <c r="R142" s="675"/>
      <c r="S142" s="676"/>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712">
        <f>IF($BE$3="４週",SUM(W142:AX142),IF($BE$3="暦月",SUM(W142:BA142),""))</f>
        <v>0</v>
      </c>
      <c r="BC142" s="713"/>
      <c r="BD142" s="714">
        <f>IF($BE$3="４週",BB142/4,IF($BE$3="暦月",(BB142/($BE$8/7)),""))</f>
        <v>0</v>
      </c>
      <c r="BE142" s="713"/>
      <c r="BF142" s="709"/>
      <c r="BG142" s="710"/>
      <c r="BH142" s="710"/>
      <c r="BI142" s="710"/>
      <c r="BJ142" s="711"/>
    </row>
    <row r="143" spans="2:62" ht="20.25" customHeight="1">
      <c r="B143" s="695">
        <f>B141+1</f>
        <v>64</v>
      </c>
      <c r="C143" s="697"/>
      <c r="D143" s="698"/>
      <c r="E143" s="163"/>
      <c r="F143" s="164"/>
      <c r="G143" s="163"/>
      <c r="H143" s="164"/>
      <c r="I143" s="701"/>
      <c r="J143" s="702"/>
      <c r="K143" s="705"/>
      <c r="L143" s="706"/>
      <c r="M143" s="706"/>
      <c r="N143" s="698"/>
      <c r="O143" s="674"/>
      <c r="P143" s="675"/>
      <c r="Q143" s="675"/>
      <c r="R143" s="675"/>
      <c r="S143" s="676"/>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680"/>
      <c r="BC143" s="681"/>
      <c r="BD143" s="682"/>
      <c r="BE143" s="683"/>
      <c r="BF143" s="684"/>
      <c r="BG143" s="685"/>
      <c r="BH143" s="685"/>
      <c r="BI143" s="685"/>
      <c r="BJ143" s="686"/>
    </row>
    <row r="144" spans="2:62" ht="20.25" customHeight="1">
      <c r="B144" s="715"/>
      <c r="C144" s="716"/>
      <c r="D144" s="717"/>
      <c r="E144" s="207"/>
      <c r="F144" s="208">
        <f>C143</f>
        <v>0</v>
      </c>
      <c r="G144" s="207"/>
      <c r="H144" s="208">
        <f>I143</f>
        <v>0</v>
      </c>
      <c r="I144" s="718"/>
      <c r="J144" s="719"/>
      <c r="K144" s="720"/>
      <c r="L144" s="721"/>
      <c r="M144" s="721"/>
      <c r="N144" s="717"/>
      <c r="O144" s="674"/>
      <c r="P144" s="675"/>
      <c r="Q144" s="675"/>
      <c r="R144" s="675"/>
      <c r="S144" s="676"/>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712">
        <f>IF($BE$3="４週",SUM(W144:AX144),IF($BE$3="暦月",SUM(W144:BA144),""))</f>
        <v>0</v>
      </c>
      <c r="BC144" s="713"/>
      <c r="BD144" s="714">
        <f>IF($BE$3="４週",BB144/4,IF($BE$3="暦月",(BB144/($BE$8/7)),""))</f>
        <v>0</v>
      </c>
      <c r="BE144" s="713"/>
      <c r="BF144" s="709"/>
      <c r="BG144" s="710"/>
      <c r="BH144" s="710"/>
      <c r="BI144" s="710"/>
      <c r="BJ144" s="711"/>
    </row>
    <row r="145" spans="2:62" ht="20.25" customHeight="1">
      <c r="B145" s="695">
        <f>B143+1</f>
        <v>65</v>
      </c>
      <c r="C145" s="697"/>
      <c r="D145" s="698"/>
      <c r="E145" s="163"/>
      <c r="F145" s="164"/>
      <c r="G145" s="163"/>
      <c r="H145" s="164"/>
      <c r="I145" s="701"/>
      <c r="J145" s="702"/>
      <c r="K145" s="705"/>
      <c r="L145" s="706"/>
      <c r="M145" s="706"/>
      <c r="N145" s="698"/>
      <c r="O145" s="674"/>
      <c r="P145" s="675"/>
      <c r="Q145" s="675"/>
      <c r="R145" s="675"/>
      <c r="S145" s="676"/>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680"/>
      <c r="BC145" s="681"/>
      <c r="BD145" s="682"/>
      <c r="BE145" s="683"/>
      <c r="BF145" s="684"/>
      <c r="BG145" s="685"/>
      <c r="BH145" s="685"/>
      <c r="BI145" s="685"/>
      <c r="BJ145" s="686"/>
    </row>
    <row r="146" spans="2:62" ht="20.25" customHeight="1">
      <c r="B146" s="715"/>
      <c r="C146" s="716"/>
      <c r="D146" s="717"/>
      <c r="E146" s="207"/>
      <c r="F146" s="208">
        <f>C145</f>
        <v>0</v>
      </c>
      <c r="G146" s="207"/>
      <c r="H146" s="208">
        <f>I145</f>
        <v>0</v>
      </c>
      <c r="I146" s="718"/>
      <c r="J146" s="719"/>
      <c r="K146" s="720"/>
      <c r="L146" s="721"/>
      <c r="M146" s="721"/>
      <c r="N146" s="717"/>
      <c r="O146" s="674"/>
      <c r="P146" s="675"/>
      <c r="Q146" s="675"/>
      <c r="R146" s="675"/>
      <c r="S146" s="676"/>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712">
        <f>IF($BE$3="４週",SUM(W146:AX146),IF($BE$3="暦月",SUM(W146:BA146),""))</f>
        <v>0</v>
      </c>
      <c r="BC146" s="713"/>
      <c r="BD146" s="714">
        <f>IF($BE$3="４週",BB146/4,IF($BE$3="暦月",(BB146/($BE$8/7)),""))</f>
        <v>0</v>
      </c>
      <c r="BE146" s="713"/>
      <c r="BF146" s="709"/>
      <c r="BG146" s="710"/>
      <c r="BH146" s="710"/>
      <c r="BI146" s="710"/>
      <c r="BJ146" s="711"/>
    </row>
    <row r="147" spans="2:62" ht="20.25" customHeight="1">
      <c r="B147" s="695">
        <f>B145+1</f>
        <v>66</v>
      </c>
      <c r="C147" s="697"/>
      <c r="D147" s="698"/>
      <c r="E147" s="163"/>
      <c r="F147" s="164"/>
      <c r="G147" s="163"/>
      <c r="H147" s="164"/>
      <c r="I147" s="701"/>
      <c r="J147" s="702"/>
      <c r="K147" s="705"/>
      <c r="L147" s="706"/>
      <c r="M147" s="706"/>
      <c r="N147" s="698"/>
      <c r="O147" s="674"/>
      <c r="P147" s="675"/>
      <c r="Q147" s="675"/>
      <c r="R147" s="675"/>
      <c r="S147" s="676"/>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680"/>
      <c r="BC147" s="681"/>
      <c r="BD147" s="682"/>
      <c r="BE147" s="683"/>
      <c r="BF147" s="684"/>
      <c r="BG147" s="685"/>
      <c r="BH147" s="685"/>
      <c r="BI147" s="685"/>
      <c r="BJ147" s="686"/>
    </row>
    <row r="148" spans="2:62" ht="20.25" customHeight="1">
      <c r="B148" s="715"/>
      <c r="C148" s="716"/>
      <c r="D148" s="717"/>
      <c r="E148" s="207"/>
      <c r="F148" s="208">
        <f>C147</f>
        <v>0</v>
      </c>
      <c r="G148" s="207"/>
      <c r="H148" s="208">
        <f>I147</f>
        <v>0</v>
      </c>
      <c r="I148" s="718"/>
      <c r="J148" s="719"/>
      <c r="K148" s="720"/>
      <c r="L148" s="721"/>
      <c r="M148" s="721"/>
      <c r="N148" s="717"/>
      <c r="O148" s="674"/>
      <c r="P148" s="675"/>
      <c r="Q148" s="675"/>
      <c r="R148" s="675"/>
      <c r="S148" s="676"/>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712">
        <f>IF($BE$3="４週",SUM(W148:AX148),IF($BE$3="暦月",SUM(W148:BA148),""))</f>
        <v>0</v>
      </c>
      <c r="BC148" s="713"/>
      <c r="BD148" s="714">
        <f>IF($BE$3="４週",BB148/4,IF($BE$3="暦月",(BB148/($BE$8/7)),""))</f>
        <v>0</v>
      </c>
      <c r="BE148" s="713"/>
      <c r="BF148" s="709"/>
      <c r="BG148" s="710"/>
      <c r="BH148" s="710"/>
      <c r="BI148" s="710"/>
      <c r="BJ148" s="711"/>
    </row>
    <row r="149" spans="2:62" ht="20.25" customHeight="1">
      <c r="B149" s="695">
        <f>B147+1</f>
        <v>67</v>
      </c>
      <c r="C149" s="697"/>
      <c r="D149" s="698"/>
      <c r="E149" s="163"/>
      <c r="F149" s="164"/>
      <c r="G149" s="163"/>
      <c r="H149" s="164"/>
      <c r="I149" s="701"/>
      <c r="J149" s="702"/>
      <c r="K149" s="705"/>
      <c r="L149" s="706"/>
      <c r="M149" s="706"/>
      <c r="N149" s="698"/>
      <c r="O149" s="674"/>
      <c r="P149" s="675"/>
      <c r="Q149" s="675"/>
      <c r="R149" s="675"/>
      <c r="S149" s="676"/>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680"/>
      <c r="BC149" s="681"/>
      <c r="BD149" s="682"/>
      <c r="BE149" s="683"/>
      <c r="BF149" s="684"/>
      <c r="BG149" s="685"/>
      <c r="BH149" s="685"/>
      <c r="BI149" s="685"/>
      <c r="BJ149" s="686"/>
    </row>
    <row r="150" spans="2:62" ht="20.25" customHeight="1">
      <c r="B150" s="715"/>
      <c r="C150" s="716"/>
      <c r="D150" s="717"/>
      <c r="E150" s="207"/>
      <c r="F150" s="208">
        <f>C149</f>
        <v>0</v>
      </c>
      <c r="G150" s="207"/>
      <c r="H150" s="208">
        <f>I149</f>
        <v>0</v>
      </c>
      <c r="I150" s="718"/>
      <c r="J150" s="719"/>
      <c r="K150" s="720"/>
      <c r="L150" s="721"/>
      <c r="M150" s="721"/>
      <c r="N150" s="717"/>
      <c r="O150" s="674"/>
      <c r="P150" s="675"/>
      <c r="Q150" s="675"/>
      <c r="R150" s="675"/>
      <c r="S150" s="676"/>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712">
        <f>IF($BE$3="４週",SUM(W150:AX150),IF($BE$3="暦月",SUM(W150:BA150),""))</f>
        <v>0</v>
      </c>
      <c r="BC150" s="713"/>
      <c r="BD150" s="714">
        <f>IF($BE$3="４週",BB150/4,IF($BE$3="暦月",(BB150/($BE$8/7)),""))</f>
        <v>0</v>
      </c>
      <c r="BE150" s="713"/>
      <c r="BF150" s="709"/>
      <c r="BG150" s="710"/>
      <c r="BH150" s="710"/>
      <c r="BI150" s="710"/>
      <c r="BJ150" s="711"/>
    </row>
    <row r="151" spans="2:62" ht="20.25" customHeight="1">
      <c r="B151" s="695">
        <f>B149+1</f>
        <v>68</v>
      </c>
      <c r="C151" s="697"/>
      <c r="D151" s="698"/>
      <c r="E151" s="163"/>
      <c r="F151" s="164"/>
      <c r="G151" s="163"/>
      <c r="H151" s="164"/>
      <c r="I151" s="701"/>
      <c r="J151" s="702"/>
      <c r="K151" s="705"/>
      <c r="L151" s="706"/>
      <c r="M151" s="706"/>
      <c r="N151" s="698"/>
      <c r="O151" s="674"/>
      <c r="P151" s="675"/>
      <c r="Q151" s="675"/>
      <c r="R151" s="675"/>
      <c r="S151" s="676"/>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680"/>
      <c r="BC151" s="681"/>
      <c r="BD151" s="682"/>
      <c r="BE151" s="683"/>
      <c r="BF151" s="684"/>
      <c r="BG151" s="685"/>
      <c r="BH151" s="685"/>
      <c r="BI151" s="685"/>
      <c r="BJ151" s="686"/>
    </row>
    <row r="152" spans="2:62" ht="20.25" customHeight="1">
      <c r="B152" s="715"/>
      <c r="C152" s="716"/>
      <c r="D152" s="717"/>
      <c r="E152" s="207"/>
      <c r="F152" s="208">
        <f>C151</f>
        <v>0</v>
      </c>
      <c r="G152" s="207"/>
      <c r="H152" s="208">
        <f>I151</f>
        <v>0</v>
      </c>
      <c r="I152" s="718"/>
      <c r="J152" s="719"/>
      <c r="K152" s="720"/>
      <c r="L152" s="721"/>
      <c r="M152" s="721"/>
      <c r="N152" s="717"/>
      <c r="O152" s="674"/>
      <c r="P152" s="675"/>
      <c r="Q152" s="675"/>
      <c r="R152" s="675"/>
      <c r="S152" s="676"/>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712">
        <f>IF($BE$3="４週",SUM(W152:AX152),IF($BE$3="暦月",SUM(W152:BA152),""))</f>
        <v>0</v>
      </c>
      <c r="BC152" s="713"/>
      <c r="BD152" s="714">
        <f>IF($BE$3="４週",BB152/4,IF($BE$3="暦月",(BB152/($BE$8/7)),""))</f>
        <v>0</v>
      </c>
      <c r="BE152" s="713"/>
      <c r="BF152" s="709"/>
      <c r="BG152" s="710"/>
      <c r="BH152" s="710"/>
      <c r="BI152" s="710"/>
      <c r="BJ152" s="711"/>
    </row>
    <row r="153" spans="2:62" ht="20.25" customHeight="1">
      <c r="B153" s="695">
        <f>B151+1</f>
        <v>69</v>
      </c>
      <c r="C153" s="697"/>
      <c r="D153" s="698"/>
      <c r="E153" s="163"/>
      <c r="F153" s="164"/>
      <c r="G153" s="163"/>
      <c r="H153" s="164"/>
      <c r="I153" s="701"/>
      <c r="J153" s="702"/>
      <c r="K153" s="705"/>
      <c r="L153" s="706"/>
      <c r="M153" s="706"/>
      <c r="N153" s="698"/>
      <c r="O153" s="674"/>
      <c r="P153" s="675"/>
      <c r="Q153" s="675"/>
      <c r="R153" s="675"/>
      <c r="S153" s="676"/>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680"/>
      <c r="BC153" s="681"/>
      <c r="BD153" s="682"/>
      <c r="BE153" s="683"/>
      <c r="BF153" s="684"/>
      <c r="BG153" s="685"/>
      <c r="BH153" s="685"/>
      <c r="BI153" s="685"/>
      <c r="BJ153" s="686"/>
    </row>
    <row r="154" spans="2:62" ht="20.25" customHeight="1">
      <c r="B154" s="715"/>
      <c r="C154" s="716"/>
      <c r="D154" s="717"/>
      <c r="E154" s="207"/>
      <c r="F154" s="208">
        <f>C153</f>
        <v>0</v>
      </c>
      <c r="G154" s="207"/>
      <c r="H154" s="208">
        <f>I153</f>
        <v>0</v>
      </c>
      <c r="I154" s="718"/>
      <c r="J154" s="719"/>
      <c r="K154" s="720"/>
      <c r="L154" s="721"/>
      <c r="M154" s="721"/>
      <c r="N154" s="717"/>
      <c r="O154" s="674"/>
      <c r="P154" s="675"/>
      <c r="Q154" s="675"/>
      <c r="R154" s="675"/>
      <c r="S154" s="676"/>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712">
        <f>IF($BE$3="４週",SUM(W154:AX154),IF($BE$3="暦月",SUM(W154:BA154),""))</f>
        <v>0</v>
      </c>
      <c r="BC154" s="713"/>
      <c r="BD154" s="714">
        <f>IF($BE$3="４週",BB154/4,IF($BE$3="暦月",(BB154/($BE$8/7)),""))</f>
        <v>0</v>
      </c>
      <c r="BE154" s="713"/>
      <c r="BF154" s="709"/>
      <c r="BG154" s="710"/>
      <c r="BH154" s="710"/>
      <c r="BI154" s="710"/>
      <c r="BJ154" s="711"/>
    </row>
    <row r="155" spans="2:62" ht="20.25" customHeight="1">
      <c r="B155" s="695">
        <f>B153+1</f>
        <v>70</v>
      </c>
      <c r="C155" s="697"/>
      <c r="D155" s="698"/>
      <c r="E155" s="163"/>
      <c r="F155" s="164"/>
      <c r="G155" s="163"/>
      <c r="H155" s="164"/>
      <c r="I155" s="701"/>
      <c r="J155" s="702"/>
      <c r="K155" s="705"/>
      <c r="L155" s="706"/>
      <c r="M155" s="706"/>
      <c r="N155" s="698"/>
      <c r="O155" s="674"/>
      <c r="P155" s="675"/>
      <c r="Q155" s="675"/>
      <c r="R155" s="675"/>
      <c r="S155" s="676"/>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680"/>
      <c r="BC155" s="681"/>
      <c r="BD155" s="682"/>
      <c r="BE155" s="683"/>
      <c r="BF155" s="684"/>
      <c r="BG155" s="685"/>
      <c r="BH155" s="685"/>
      <c r="BI155" s="685"/>
      <c r="BJ155" s="686"/>
    </row>
    <row r="156" spans="2:62" ht="20.25" customHeight="1">
      <c r="B156" s="715"/>
      <c r="C156" s="716"/>
      <c r="D156" s="717"/>
      <c r="E156" s="207"/>
      <c r="F156" s="208">
        <f>C155</f>
        <v>0</v>
      </c>
      <c r="G156" s="207"/>
      <c r="H156" s="208">
        <f>I155</f>
        <v>0</v>
      </c>
      <c r="I156" s="718"/>
      <c r="J156" s="719"/>
      <c r="K156" s="720"/>
      <c r="L156" s="721"/>
      <c r="M156" s="721"/>
      <c r="N156" s="717"/>
      <c r="O156" s="674"/>
      <c r="P156" s="675"/>
      <c r="Q156" s="675"/>
      <c r="R156" s="675"/>
      <c r="S156" s="676"/>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712">
        <f>IF($BE$3="４週",SUM(W156:AX156),IF($BE$3="暦月",SUM(W156:BA156),""))</f>
        <v>0</v>
      </c>
      <c r="BC156" s="713"/>
      <c r="BD156" s="714">
        <f>IF($BE$3="４週",BB156/4,IF($BE$3="暦月",(BB156/($BE$8/7)),""))</f>
        <v>0</v>
      </c>
      <c r="BE156" s="713"/>
      <c r="BF156" s="709"/>
      <c r="BG156" s="710"/>
      <c r="BH156" s="710"/>
      <c r="BI156" s="710"/>
      <c r="BJ156" s="711"/>
    </row>
    <row r="157" spans="2:62" ht="20.25" customHeight="1">
      <c r="B157" s="695">
        <f>B155+1</f>
        <v>71</v>
      </c>
      <c r="C157" s="697"/>
      <c r="D157" s="698"/>
      <c r="E157" s="163"/>
      <c r="F157" s="164"/>
      <c r="G157" s="163"/>
      <c r="H157" s="164"/>
      <c r="I157" s="701"/>
      <c r="J157" s="702"/>
      <c r="K157" s="705"/>
      <c r="L157" s="706"/>
      <c r="M157" s="706"/>
      <c r="N157" s="698"/>
      <c r="O157" s="674"/>
      <c r="P157" s="675"/>
      <c r="Q157" s="675"/>
      <c r="R157" s="675"/>
      <c r="S157" s="676"/>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680"/>
      <c r="BC157" s="681"/>
      <c r="BD157" s="682"/>
      <c r="BE157" s="683"/>
      <c r="BF157" s="684"/>
      <c r="BG157" s="685"/>
      <c r="BH157" s="685"/>
      <c r="BI157" s="685"/>
      <c r="BJ157" s="686"/>
    </row>
    <row r="158" spans="2:62" ht="20.25" customHeight="1">
      <c r="B158" s="715"/>
      <c r="C158" s="716"/>
      <c r="D158" s="717"/>
      <c r="E158" s="207"/>
      <c r="F158" s="208">
        <f>C157</f>
        <v>0</v>
      </c>
      <c r="G158" s="207"/>
      <c r="H158" s="208">
        <f>I157</f>
        <v>0</v>
      </c>
      <c r="I158" s="718"/>
      <c r="J158" s="719"/>
      <c r="K158" s="720"/>
      <c r="L158" s="721"/>
      <c r="M158" s="721"/>
      <c r="N158" s="717"/>
      <c r="O158" s="674"/>
      <c r="P158" s="675"/>
      <c r="Q158" s="675"/>
      <c r="R158" s="675"/>
      <c r="S158" s="676"/>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712">
        <f>IF($BE$3="４週",SUM(W158:AX158),IF($BE$3="暦月",SUM(W158:BA158),""))</f>
        <v>0</v>
      </c>
      <c r="BC158" s="713"/>
      <c r="BD158" s="714">
        <f>IF($BE$3="４週",BB158/4,IF($BE$3="暦月",(BB158/($BE$8/7)),""))</f>
        <v>0</v>
      </c>
      <c r="BE158" s="713"/>
      <c r="BF158" s="709"/>
      <c r="BG158" s="710"/>
      <c r="BH158" s="710"/>
      <c r="BI158" s="710"/>
      <c r="BJ158" s="711"/>
    </row>
    <row r="159" spans="2:62" ht="20.25" customHeight="1">
      <c r="B159" s="695">
        <f>B157+1</f>
        <v>72</v>
      </c>
      <c r="C159" s="697"/>
      <c r="D159" s="698"/>
      <c r="E159" s="163"/>
      <c r="F159" s="164"/>
      <c r="G159" s="163"/>
      <c r="H159" s="164"/>
      <c r="I159" s="701"/>
      <c r="J159" s="702"/>
      <c r="K159" s="705"/>
      <c r="L159" s="706"/>
      <c r="M159" s="706"/>
      <c r="N159" s="698"/>
      <c r="O159" s="674"/>
      <c r="P159" s="675"/>
      <c r="Q159" s="675"/>
      <c r="R159" s="675"/>
      <c r="S159" s="676"/>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680"/>
      <c r="BC159" s="681"/>
      <c r="BD159" s="682"/>
      <c r="BE159" s="683"/>
      <c r="BF159" s="684"/>
      <c r="BG159" s="685"/>
      <c r="BH159" s="685"/>
      <c r="BI159" s="685"/>
      <c r="BJ159" s="686"/>
    </row>
    <row r="160" spans="2:62" ht="20.25" customHeight="1">
      <c r="B160" s="715"/>
      <c r="C160" s="716"/>
      <c r="D160" s="717"/>
      <c r="E160" s="207"/>
      <c r="F160" s="208">
        <f>C159</f>
        <v>0</v>
      </c>
      <c r="G160" s="207"/>
      <c r="H160" s="208">
        <f>I159</f>
        <v>0</v>
      </c>
      <c r="I160" s="718"/>
      <c r="J160" s="719"/>
      <c r="K160" s="720"/>
      <c r="L160" s="721"/>
      <c r="M160" s="721"/>
      <c r="N160" s="717"/>
      <c r="O160" s="674"/>
      <c r="P160" s="675"/>
      <c r="Q160" s="675"/>
      <c r="R160" s="675"/>
      <c r="S160" s="676"/>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712">
        <f>IF($BE$3="４週",SUM(W160:AX160),IF($BE$3="暦月",SUM(W160:BA160),""))</f>
        <v>0</v>
      </c>
      <c r="BC160" s="713"/>
      <c r="BD160" s="714">
        <f>IF($BE$3="４週",BB160/4,IF($BE$3="暦月",(BB160/($BE$8/7)),""))</f>
        <v>0</v>
      </c>
      <c r="BE160" s="713"/>
      <c r="BF160" s="709"/>
      <c r="BG160" s="710"/>
      <c r="BH160" s="710"/>
      <c r="BI160" s="710"/>
      <c r="BJ160" s="711"/>
    </row>
    <row r="161" spans="2:62" ht="20.25" customHeight="1">
      <c r="B161" s="695">
        <f>B159+1</f>
        <v>73</v>
      </c>
      <c r="C161" s="697"/>
      <c r="D161" s="698"/>
      <c r="E161" s="163"/>
      <c r="F161" s="164"/>
      <c r="G161" s="163"/>
      <c r="H161" s="164"/>
      <c r="I161" s="701"/>
      <c r="J161" s="702"/>
      <c r="K161" s="705"/>
      <c r="L161" s="706"/>
      <c r="M161" s="706"/>
      <c r="N161" s="698"/>
      <c r="O161" s="674"/>
      <c r="P161" s="675"/>
      <c r="Q161" s="675"/>
      <c r="R161" s="675"/>
      <c r="S161" s="676"/>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680"/>
      <c r="BC161" s="681"/>
      <c r="BD161" s="682"/>
      <c r="BE161" s="683"/>
      <c r="BF161" s="684"/>
      <c r="BG161" s="685"/>
      <c r="BH161" s="685"/>
      <c r="BI161" s="685"/>
      <c r="BJ161" s="686"/>
    </row>
    <row r="162" spans="2:62" ht="20.25" customHeight="1">
      <c r="B162" s="715"/>
      <c r="C162" s="716"/>
      <c r="D162" s="717"/>
      <c r="E162" s="207"/>
      <c r="F162" s="208">
        <f>C161</f>
        <v>0</v>
      </c>
      <c r="G162" s="207"/>
      <c r="H162" s="208">
        <f>I161</f>
        <v>0</v>
      </c>
      <c r="I162" s="718"/>
      <c r="J162" s="719"/>
      <c r="K162" s="720"/>
      <c r="L162" s="721"/>
      <c r="M162" s="721"/>
      <c r="N162" s="717"/>
      <c r="O162" s="674"/>
      <c r="P162" s="675"/>
      <c r="Q162" s="675"/>
      <c r="R162" s="675"/>
      <c r="S162" s="676"/>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712">
        <f>IF($BE$3="４週",SUM(W162:AX162),IF($BE$3="暦月",SUM(W162:BA162),""))</f>
        <v>0</v>
      </c>
      <c r="BC162" s="713"/>
      <c r="BD162" s="714">
        <f>IF($BE$3="４週",BB162/4,IF($BE$3="暦月",(BB162/($BE$8/7)),""))</f>
        <v>0</v>
      </c>
      <c r="BE162" s="713"/>
      <c r="BF162" s="709"/>
      <c r="BG162" s="710"/>
      <c r="BH162" s="710"/>
      <c r="BI162" s="710"/>
      <c r="BJ162" s="711"/>
    </row>
    <row r="163" spans="2:62" ht="20.25" customHeight="1">
      <c r="B163" s="695">
        <f>B161+1</f>
        <v>74</v>
      </c>
      <c r="C163" s="697"/>
      <c r="D163" s="698"/>
      <c r="E163" s="163"/>
      <c r="F163" s="164"/>
      <c r="G163" s="163"/>
      <c r="H163" s="164"/>
      <c r="I163" s="701"/>
      <c r="J163" s="702"/>
      <c r="K163" s="705"/>
      <c r="L163" s="706"/>
      <c r="M163" s="706"/>
      <c r="N163" s="698"/>
      <c r="O163" s="674"/>
      <c r="P163" s="675"/>
      <c r="Q163" s="675"/>
      <c r="R163" s="675"/>
      <c r="S163" s="676"/>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680"/>
      <c r="BC163" s="681"/>
      <c r="BD163" s="682"/>
      <c r="BE163" s="683"/>
      <c r="BF163" s="684"/>
      <c r="BG163" s="685"/>
      <c r="BH163" s="685"/>
      <c r="BI163" s="685"/>
      <c r="BJ163" s="686"/>
    </row>
    <row r="164" spans="2:62" ht="20.25" customHeight="1">
      <c r="B164" s="715"/>
      <c r="C164" s="716"/>
      <c r="D164" s="717"/>
      <c r="E164" s="207"/>
      <c r="F164" s="208">
        <f>C163</f>
        <v>0</v>
      </c>
      <c r="G164" s="207"/>
      <c r="H164" s="208">
        <f>I163</f>
        <v>0</v>
      </c>
      <c r="I164" s="718"/>
      <c r="J164" s="719"/>
      <c r="K164" s="720"/>
      <c r="L164" s="721"/>
      <c r="M164" s="721"/>
      <c r="N164" s="717"/>
      <c r="O164" s="674"/>
      <c r="P164" s="675"/>
      <c r="Q164" s="675"/>
      <c r="R164" s="675"/>
      <c r="S164" s="676"/>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712">
        <f>IF($BE$3="４週",SUM(W164:AX164),IF($BE$3="暦月",SUM(W164:BA164),""))</f>
        <v>0</v>
      </c>
      <c r="BC164" s="713"/>
      <c r="BD164" s="714">
        <f>IF($BE$3="４週",BB164/4,IF($BE$3="暦月",(BB164/($BE$8/7)),""))</f>
        <v>0</v>
      </c>
      <c r="BE164" s="713"/>
      <c r="BF164" s="709"/>
      <c r="BG164" s="710"/>
      <c r="BH164" s="710"/>
      <c r="BI164" s="710"/>
      <c r="BJ164" s="711"/>
    </row>
    <row r="165" spans="2:62" ht="20.25" customHeight="1">
      <c r="B165" s="695">
        <f>B163+1</f>
        <v>75</v>
      </c>
      <c r="C165" s="697"/>
      <c r="D165" s="698"/>
      <c r="E165" s="163"/>
      <c r="F165" s="164"/>
      <c r="G165" s="163"/>
      <c r="H165" s="164"/>
      <c r="I165" s="701"/>
      <c r="J165" s="702"/>
      <c r="K165" s="705"/>
      <c r="L165" s="706"/>
      <c r="M165" s="706"/>
      <c r="N165" s="698"/>
      <c r="O165" s="674"/>
      <c r="P165" s="675"/>
      <c r="Q165" s="675"/>
      <c r="R165" s="675"/>
      <c r="S165" s="676"/>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680"/>
      <c r="BC165" s="681"/>
      <c r="BD165" s="682"/>
      <c r="BE165" s="683"/>
      <c r="BF165" s="684"/>
      <c r="BG165" s="685"/>
      <c r="BH165" s="685"/>
      <c r="BI165" s="685"/>
      <c r="BJ165" s="686"/>
    </row>
    <row r="166" spans="2:62" ht="20.25" customHeight="1">
      <c r="B166" s="715"/>
      <c r="C166" s="716"/>
      <c r="D166" s="717"/>
      <c r="E166" s="207"/>
      <c r="F166" s="208">
        <f>C165</f>
        <v>0</v>
      </c>
      <c r="G166" s="207"/>
      <c r="H166" s="208">
        <f>I165</f>
        <v>0</v>
      </c>
      <c r="I166" s="718"/>
      <c r="J166" s="719"/>
      <c r="K166" s="720"/>
      <c r="L166" s="721"/>
      <c r="M166" s="721"/>
      <c r="N166" s="717"/>
      <c r="O166" s="674"/>
      <c r="P166" s="675"/>
      <c r="Q166" s="675"/>
      <c r="R166" s="675"/>
      <c r="S166" s="676"/>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712">
        <f>IF($BE$3="４週",SUM(W166:AX166),IF($BE$3="暦月",SUM(W166:BA166),""))</f>
        <v>0</v>
      </c>
      <c r="BC166" s="713"/>
      <c r="BD166" s="714">
        <f>IF($BE$3="４週",BB166/4,IF($BE$3="暦月",(BB166/($BE$8/7)),""))</f>
        <v>0</v>
      </c>
      <c r="BE166" s="713"/>
      <c r="BF166" s="709"/>
      <c r="BG166" s="710"/>
      <c r="BH166" s="710"/>
      <c r="BI166" s="710"/>
      <c r="BJ166" s="711"/>
    </row>
    <row r="167" spans="2:62" ht="20.25" customHeight="1">
      <c r="B167" s="695">
        <f>B165+1</f>
        <v>76</v>
      </c>
      <c r="C167" s="697"/>
      <c r="D167" s="698"/>
      <c r="E167" s="163"/>
      <c r="F167" s="164"/>
      <c r="G167" s="163"/>
      <c r="H167" s="164"/>
      <c r="I167" s="701"/>
      <c r="J167" s="702"/>
      <c r="K167" s="705"/>
      <c r="L167" s="706"/>
      <c r="M167" s="706"/>
      <c r="N167" s="698"/>
      <c r="O167" s="674"/>
      <c r="P167" s="675"/>
      <c r="Q167" s="675"/>
      <c r="R167" s="675"/>
      <c r="S167" s="676"/>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680"/>
      <c r="BC167" s="681"/>
      <c r="BD167" s="682"/>
      <c r="BE167" s="683"/>
      <c r="BF167" s="684"/>
      <c r="BG167" s="685"/>
      <c r="BH167" s="685"/>
      <c r="BI167" s="685"/>
      <c r="BJ167" s="686"/>
    </row>
    <row r="168" spans="2:62" ht="20.25" customHeight="1">
      <c r="B168" s="715"/>
      <c r="C168" s="716"/>
      <c r="D168" s="717"/>
      <c r="E168" s="207"/>
      <c r="F168" s="208">
        <f>C167</f>
        <v>0</v>
      </c>
      <c r="G168" s="207"/>
      <c r="H168" s="208">
        <f>I167</f>
        <v>0</v>
      </c>
      <c r="I168" s="718"/>
      <c r="J168" s="719"/>
      <c r="K168" s="720"/>
      <c r="L168" s="721"/>
      <c r="M168" s="721"/>
      <c r="N168" s="717"/>
      <c r="O168" s="674"/>
      <c r="P168" s="675"/>
      <c r="Q168" s="675"/>
      <c r="R168" s="675"/>
      <c r="S168" s="676"/>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712">
        <f>IF($BE$3="４週",SUM(W168:AX168),IF($BE$3="暦月",SUM(W168:BA168),""))</f>
        <v>0</v>
      </c>
      <c r="BC168" s="713"/>
      <c r="BD168" s="714">
        <f>IF($BE$3="４週",BB168/4,IF($BE$3="暦月",(BB168/($BE$8/7)),""))</f>
        <v>0</v>
      </c>
      <c r="BE168" s="713"/>
      <c r="BF168" s="709"/>
      <c r="BG168" s="710"/>
      <c r="BH168" s="710"/>
      <c r="BI168" s="710"/>
      <c r="BJ168" s="711"/>
    </row>
    <row r="169" spans="2:62" ht="20.25" customHeight="1">
      <c r="B169" s="695">
        <f>B167+1</f>
        <v>77</v>
      </c>
      <c r="C169" s="697"/>
      <c r="D169" s="698"/>
      <c r="E169" s="163"/>
      <c r="F169" s="164"/>
      <c r="G169" s="163"/>
      <c r="H169" s="164"/>
      <c r="I169" s="701"/>
      <c r="J169" s="702"/>
      <c r="K169" s="705"/>
      <c r="L169" s="706"/>
      <c r="M169" s="706"/>
      <c r="N169" s="698"/>
      <c r="O169" s="674"/>
      <c r="P169" s="675"/>
      <c r="Q169" s="675"/>
      <c r="R169" s="675"/>
      <c r="S169" s="676"/>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680"/>
      <c r="BC169" s="681"/>
      <c r="BD169" s="682"/>
      <c r="BE169" s="683"/>
      <c r="BF169" s="684"/>
      <c r="BG169" s="685"/>
      <c r="BH169" s="685"/>
      <c r="BI169" s="685"/>
      <c r="BJ169" s="686"/>
    </row>
    <row r="170" spans="2:62" ht="20.25" customHeight="1">
      <c r="B170" s="715"/>
      <c r="C170" s="716"/>
      <c r="D170" s="717"/>
      <c r="E170" s="207"/>
      <c r="F170" s="208">
        <f>C169</f>
        <v>0</v>
      </c>
      <c r="G170" s="207"/>
      <c r="H170" s="208">
        <f>I169</f>
        <v>0</v>
      </c>
      <c r="I170" s="718"/>
      <c r="J170" s="719"/>
      <c r="K170" s="720"/>
      <c r="L170" s="721"/>
      <c r="M170" s="721"/>
      <c r="N170" s="717"/>
      <c r="O170" s="674"/>
      <c r="P170" s="675"/>
      <c r="Q170" s="675"/>
      <c r="R170" s="675"/>
      <c r="S170" s="676"/>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712">
        <f>IF($BE$3="４週",SUM(W170:AX170),IF($BE$3="暦月",SUM(W170:BA170),""))</f>
        <v>0</v>
      </c>
      <c r="BC170" s="713"/>
      <c r="BD170" s="714">
        <f>IF($BE$3="４週",BB170/4,IF($BE$3="暦月",(BB170/($BE$8/7)),""))</f>
        <v>0</v>
      </c>
      <c r="BE170" s="713"/>
      <c r="BF170" s="709"/>
      <c r="BG170" s="710"/>
      <c r="BH170" s="710"/>
      <c r="BI170" s="710"/>
      <c r="BJ170" s="711"/>
    </row>
    <row r="171" spans="2:62" ht="20.25" customHeight="1">
      <c r="B171" s="695">
        <f>B169+1</f>
        <v>78</v>
      </c>
      <c r="C171" s="697"/>
      <c r="D171" s="698"/>
      <c r="E171" s="163"/>
      <c r="F171" s="164"/>
      <c r="G171" s="163"/>
      <c r="H171" s="164"/>
      <c r="I171" s="701"/>
      <c r="J171" s="702"/>
      <c r="K171" s="705"/>
      <c r="L171" s="706"/>
      <c r="M171" s="706"/>
      <c r="N171" s="698"/>
      <c r="O171" s="674"/>
      <c r="P171" s="675"/>
      <c r="Q171" s="675"/>
      <c r="R171" s="675"/>
      <c r="S171" s="676"/>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680"/>
      <c r="BC171" s="681"/>
      <c r="BD171" s="682"/>
      <c r="BE171" s="683"/>
      <c r="BF171" s="684"/>
      <c r="BG171" s="685"/>
      <c r="BH171" s="685"/>
      <c r="BI171" s="685"/>
      <c r="BJ171" s="686"/>
    </row>
    <row r="172" spans="2:62" ht="20.25" customHeight="1">
      <c r="B172" s="715"/>
      <c r="C172" s="716"/>
      <c r="D172" s="717"/>
      <c r="E172" s="207"/>
      <c r="F172" s="208">
        <f>C171</f>
        <v>0</v>
      </c>
      <c r="G172" s="207"/>
      <c r="H172" s="208">
        <f>I171</f>
        <v>0</v>
      </c>
      <c r="I172" s="718"/>
      <c r="J172" s="719"/>
      <c r="K172" s="720"/>
      <c r="L172" s="721"/>
      <c r="M172" s="721"/>
      <c r="N172" s="717"/>
      <c r="O172" s="674"/>
      <c r="P172" s="675"/>
      <c r="Q172" s="675"/>
      <c r="R172" s="675"/>
      <c r="S172" s="676"/>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712">
        <f>IF($BE$3="４週",SUM(W172:AX172),IF($BE$3="暦月",SUM(W172:BA172),""))</f>
        <v>0</v>
      </c>
      <c r="BC172" s="713"/>
      <c r="BD172" s="714">
        <f>IF($BE$3="４週",BB172/4,IF($BE$3="暦月",(BB172/($BE$8/7)),""))</f>
        <v>0</v>
      </c>
      <c r="BE172" s="713"/>
      <c r="BF172" s="709"/>
      <c r="BG172" s="710"/>
      <c r="BH172" s="710"/>
      <c r="BI172" s="710"/>
      <c r="BJ172" s="711"/>
    </row>
    <row r="173" spans="2:62" ht="20.25" customHeight="1">
      <c r="B173" s="695">
        <f>B171+1</f>
        <v>79</v>
      </c>
      <c r="C173" s="697"/>
      <c r="D173" s="698"/>
      <c r="E173" s="163"/>
      <c r="F173" s="164"/>
      <c r="G173" s="163"/>
      <c r="H173" s="164"/>
      <c r="I173" s="701"/>
      <c r="J173" s="702"/>
      <c r="K173" s="705"/>
      <c r="L173" s="706"/>
      <c r="M173" s="706"/>
      <c r="N173" s="698"/>
      <c r="O173" s="674"/>
      <c r="P173" s="675"/>
      <c r="Q173" s="675"/>
      <c r="R173" s="675"/>
      <c r="S173" s="676"/>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680"/>
      <c r="BC173" s="681"/>
      <c r="BD173" s="682"/>
      <c r="BE173" s="683"/>
      <c r="BF173" s="684"/>
      <c r="BG173" s="685"/>
      <c r="BH173" s="685"/>
      <c r="BI173" s="685"/>
      <c r="BJ173" s="686"/>
    </row>
    <row r="174" spans="2:62" ht="20.25" customHeight="1">
      <c r="B174" s="715"/>
      <c r="C174" s="716"/>
      <c r="D174" s="717"/>
      <c r="E174" s="207"/>
      <c r="F174" s="208">
        <f>C173</f>
        <v>0</v>
      </c>
      <c r="G174" s="207"/>
      <c r="H174" s="208">
        <f>I173</f>
        <v>0</v>
      </c>
      <c r="I174" s="718"/>
      <c r="J174" s="719"/>
      <c r="K174" s="720"/>
      <c r="L174" s="721"/>
      <c r="M174" s="721"/>
      <c r="N174" s="717"/>
      <c r="O174" s="674"/>
      <c r="P174" s="675"/>
      <c r="Q174" s="675"/>
      <c r="R174" s="675"/>
      <c r="S174" s="676"/>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712">
        <f>IF($BE$3="４週",SUM(W174:AX174),IF($BE$3="暦月",SUM(W174:BA174),""))</f>
        <v>0</v>
      </c>
      <c r="BC174" s="713"/>
      <c r="BD174" s="714">
        <f>IF($BE$3="４週",BB174/4,IF($BE$3="暦月",(BB174/($BE$8/7)),""))</f>
        <v>0</v>
      </c>
      <c r="BE174" s="713"/>
      <c r="BF174" s="709"/>
      <c r="BG174" s="710"/>
      <c r="BH174" s="710"/>
      <c r="BI174" s="710"/>
      <c r="BJ174" s="711"/>
    </row>
    <row r="175" spans="2:62" ht="20.25" customHeight="1">
      <c r="B175" s="695">
        <f>B173+1</f>
        <v>80</v>
      </c>
      <c r="C175" s="697"/>
      <c r="D175" s="698"/>
      <c r="E175" s="163"/>
      <c r="F175" s="164"/>
      <c r="G175" s="163"/>
      <c r="H175" s="164"/>
      <c r="I175" s="701"/>
      <c r="J175" s="702"/>
      <c r="K175" s="705"/>
      <c r="L175" s="706"/>
      <c r="M175" s="706"/>
      <c r="N175" s="698"/>
      <c r="O175" s="674"/>
      <c r="P175" s="675"/>
      <c r="Q175" s="675"/>
      <c r="R175" s="675"/>
      <c r="S175" s="676"/>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680"/>
      <c r="BC175" s="681"/>
      <c r="BD175" s="682"/>
      <c r="BE175" s="683"/>
      <c r="BF175" s="684"/>
      <c r="BG175" s="685"/>
      <c r="BH175" s="685"/>
      <c r="BI175" s="685"/>
      <c r="BJ175" s="686"/>
    </row>
    <row r="176" spans="2:62" ht="20.25" customHeight="1">
      <c r="B176" s="715"/>
      <c r="C176" s="716"/>
      <c r="D176" s="717"/>
      <c r="E176" s="207"/>
      <c r="F176" s="208">
        <f>C175</f>
        <v>0</v>
      </c>
      <c r="G176" s="207"/>
      <c r="H176" s="208">
        <f>I175</f>
        <v>0</v>
      </c>
      <c r="I176" s="718"/>
      <c r="J176" s="719"/>
      <c r="K176" s="720"/>
      <c r="L176" s="721"/>
      <c r="M176" s="721"/>
      <c r="N176" s="717"/>
      <c r="O176" s="674"/>
      <c r="P176" s="675"/>
      <c r="Q176" s="675"/>
      <c r="R176" s="675"/>
      <c r="S176" s="676"/>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712">
        <f>IF($BE$3="４週",SUM(W176:AX176),IF($BE$3="暦月",SUM(W176:BA176),""))</f>
        <v>0</v>
      </c>
      <c r="BC176" s="713"/>
      <c r="BD176" s="714">
        <f>IF($BE$3="４週",BB176/4,IF($BE$3="暦月",(BB176/($BE$8/7)),""))</f>
        <v>0</v>
      </c>
      <c r="BE176" s="713"/>
      <c r="BF176" s="709"/>
      <c r="BG176" s="710"/>
      <c r="BH176" s="710"/>
      <c r="BI176" s="710"/>
      <c r="BJ176" s="711"/>
    </row>
    <row r="177" spans="2:62" ht="20.25" customHeight="1">
      <c r="B177" s="695">
        <f>B175+1</f>
        <v>81</v>
      </c>
      <c r="C177" s="697"/>
      <c r="D177" s="698"/>
      <c r="E177" s="163"/>
      <c r="F177" s="164"/>
      <c r="G177" s="163"/>
      <c r="H177" s="164"/>
      <c r="I177" s="701"/>
      <c r="J177" s="702"/>
      <c r="K177" s="705"/>
      <c r="L177" s="706"/>
      <c r="M177" s="706"/>
      <c r="N177" s="698"/>
      <c r="O177" s="674"/>
      <c r="P177" s="675"/>
      <c r="Q177" s="675"/>
      <c r="R177" s="675"/>
      <c r="S177" s="676"/>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680"/>
      <c r="BC177" s="681"/>
      <c r="BD177" s="682"/>
      <c r="BE177" s="683"/>
      <c r="BF177" s="684"/>
      <c r="BG177" s="685"/>
      <c r="BH177" s="685"/>
      <c r="BI177" s="685"/>
      <c r="BJ177" s="686"/>
    </row>
    <row r="178" spans="2:62" ht="20.25" customHeight="1">
      <c r="B178" s="715"/>
      <c r="C178" s="716"/>
      <c r="D178" s="717"/>
      <c r="E178" s="207"/>
      <c r="F178" s="208">
        <f>C177</f>
        <v>0</v>
      </c>
      <c r="G178" s="207"/>
      <c r="H178" s="208">
        <f>I177</f>
        <v>0</v>
      </c>
      <c r="I178" s="718"/>
      <c r="J178" s="719"/>
      <c r="K178" s="720"/>
      <c r="L178" s="721"/>
      <c r="M178" s="721"/>
      <c r="N178" s="717"/>
      <c r="O178" s="674"/>
      <c r="P178" s="675"/>
      <c r="Q178" s="675"/>
      <c r="R178" s="675"/>
      <c r="S178" s="676"/>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712">
        <f>IF($BE$3="４週",SUM(W178:AX178),IF($BE$3="暦月",SUM(W178:BA178),""))</f>
        <v>0</v>
      </c>
      <c r="BC178" s="713"/>
      <c r="BD178" s="714">
        <f>IF($BE$3="４週",BB178/4,IF($BE$3="暦月",(BB178/($BE$8/7)),""))</f>
        <v>0</v>
      </c>
      <c r="BE178" s="713"/>
      <c r="BF178" s="709"/>
      <c r="BG178" s="710"/>
      <c r="BH178" s="710"/>
      <c r="BI178" s="710"/>
      <c r="BJ178" s="711"/>
    </row>
    <row r="179" spans="2:62" ht="20.25" customHeight="1">
      <c r="B179" s="695">
        <f>B177+1</f>
        <v>82</v>
      </c>
      <c r="C179" s="697"/>
      <c r="D179" s="698"/>
      <c r="E179" s="163"/>
      <c r="F179" s="164"/>
      <c r="G179" s="163"/>
      <c r="H179" s="164"/>
      <c r="I179" s="701"/>
      <c r="J179" s="702"/>
      <c r="K179" s="705"/>
      <c r="L179" s="706"/>
      <c r="M179" s="706"/>
      <c r="N179" s="698"/>
      <c r="O179" s="674"/>
      <c r="P179" s="675"/>
      <c r="Q179" s="675"/>
      <c r="R179" s="675"/>
      <c r="S179" s="676"/>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680"/>
      <c r="BC179" s="681"/>
      <c r="BD179" s="682"/>
      <c r="BE179" s="683"/>
      <c r="BF179" s="684"/>
      <c r="BG179" s="685"/>
      <c r="BH179" s="685"/>
      <c r="BI179" s="685"/>
      <c r="BJ179" s="686"/>
    </row>
    <row r="180" spans="2:62" ht="20.25" customHeight="1">
      <c r="B180" s="715"/>
      <c r="C180" s="716"/>
      <c r="D180" s="717"/>
      <c r="E180" s="207"/>
      <c r="F180" s="208">
        <f>C179</f>
        <v>0</v>
      </c>
      <c r="G180" s="207"/>
      <c r="H180" s="208">
        <f>I179</f>
        <v>0</v>
      </c>
      <c r="I180" s="718"/>
      <c r="J180" s="719"/>
      <c r="K180" s="720"/>
      <c r="L180" s="721"/>
      <c r="M180" s="721"/>
      <c r="N180" s="717"/>
      <c r="O180" s="674"/>
      <c r="P180" s="675"/>
      <c r="Q180" s="675"/>
      <c r="R180" s="675"/>
      <c r="S180" s="676"/>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712">
        <f>IF($BE$3="４週",SUM(W180:AX180),IF($BE$3="暦月",SUM(W180:BA180),""))</f>
        <v>0</v>
      </c>
      <c r="BC180" s="713"/>
      <c r="BD180" s="714">
        <f>IF($BE$3="４週",BB180/4,IF($BE$3="暦月",(BB180/($BE$8/7)),""))</f>
        <v>0</v>
      </c>
      <c r="BE180" s="713"/>
      <c r="BF180" s="709"/>
      <c r="BG180" s="710"/>
      <c r="BH180" s="710"/>
      <c r="BI180" s="710"/>
      <c r="BJ180" s="711"/>
    </row>
    <row r="181" spans="2:62" ht="20.25" customHeight="1">
      <c r="B181" s="695">
        <f>B179+1</f>
        <v>83</v>
      </c>
      <c r="C181" s="697"/>
      <c r="D181" s="698"/>
      <c r="E181" s="163"/>
      <c r="F181" s="164"/>
      <c r="G181" s="163"/>
      <c r="H181" s="164"/>
      <c r="I181" s="701"/>
      <c r="J181" s="702"/>
      <c r="K181" s="705"/>
      <c r="L181" s="706"/>
      <c r="M181" s="706"/>
      <c r="N181" s="698"/>
      <c r="O181" s="674"/>
      <c r="P181" s="675"/>
      <c r="Q181" s="675"/>
      <c r="R181" s="675"/>
      <c r="S181" s="676"/>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680"/>
      <c r="BC181" s="681"/>
      <c r="BD181" s="682"/>
      <c r="BE181" s="683"/>
      <c r="BF181" s="684"/>
      <c r="BG181" s="685"/>
      <c r="BH181" s="685"/>
      <c r="BI181" s="685"/>
      <c r="BJ181" s="686"/>
    </row>
    <row r="182" spans="2:62" ht="20.25" customHeight="1">
      <c r="B182" s="715"/>
      <c r="C182" s="716"/>
      <c r="D182" s="717"/>
      <c r="E182" s="207"/>
      <c r="F182" s="208">
        <f>C181</f>
        <v>0</v>
      </c>
      <c r="G182" s="207"/>
      <c r="H182" s="208">
        <f>I181</f>
        <v>0</v>
      </c>
      <c r="I182" s="718"/>
      <c r="J182" s="719"/>
      <c r="K182" s="720"/>
      <c r="L182" s="721"/>
      <c r="M182" s="721"/>
      <c r="N182" s="717"/>
      <c r="O182" s="674"/>
      <c r="P182" s="675"/>
      <c r="Q182" s="675"/>
      <c r="R182" s="675"/>
      <c r="S182" s="676"/>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712">
        <f>IF($BE$3="４週",SUM(W182:AX182),IF($BE$3="暦月",SUM(W182:BA182),""))</f>
        <v>0</v>
      </c>
      <c r="BC182" s="713"/>
      <c r="BD182" s="714">
        <f>IF($BE$3="４週",BB182/4,IF($BE$3="暦月",(BB182/($BE$8/7)),""))</f>
        <v>0</v>
      </c>
      <c r="BE182" s="713"/>
      <c r="BF182" s="709"/>
      <c r="BG182" s="710"/>
      <c r="BH182" s="710"/>
      <c r="BI182" s="710"/>
      <c r="BJ182" s="711"/>
    </row>
    <row r="183" spans="2:62" ht="20.25" customHeight="1">
      <c r="B183" s="695">
        <f>B181+1</f>
        <v>84</v>
      </c>
      <c r="C183" s="697"/>
      <c r="D183" s="698"/>
      <c r="E183" s="163"/>
      <c r="F183" s="164"/>
      <c r="G183" s="163"/>
      <c r="H183" s="164"/>
      <c r="I183" s="701"/>
      <c r="J183" s="702"/>
      <c r="K183" s="705"/>
      <c r="L183" s="706"/>
      <c r="M183" s="706"/>
      <c r="N183" s="698"/>
      <c r="O183" s="674"/>
      <c r="P183" s="675"/>
      <c r="Q183" s="675"/>
      <c r="R183" s="675"/>
      <c r="S183" s="676"/>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680"/>
      <c r="BC183" s="681"/>
      <c r="BD183" s="682"/>
      <c r="BE183" s="683"/>
      <c r="BF183" s="684"/>
      <c r="BG183" s="685"/>
      <c r="BH183" s="685"/>
      <c r="BI183" s="685"/>
      <c r="BJ183" s="686"/>
    </row>
    <row r="184" spans="2:62" ht="20.25" customHeight="1">
      <c r="B184" s="715"/>
      <c r="C184" s="716"/>
      <c r="D184" s="717"/>
      <c r="E184" s="207"/>
      <c r="F184" s="208">
        <f>C183</f>
        <v>0</v>
      </c>
      <c r="G184" s="207"/>
      <c r="H184" s="208">
        <f>I183</f>
        <v>0</v>
      </c>
      <c r="I184" s="718"/>
      <c r="J184" s="719"/>
      <c r="K184" s="720"/>
      <c r="L184" s="721"/>
      <c r="M184" s="721"/>
      <c r="N184" s="717"/>
      <c r="O184" s="674"/>
      <c r="P184" s="675"/>
      <c r="Q184" s="675"/>
      <c r="R184" s="675"/>
      <c r="S184" s="676"/>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712">
        <f>IF($BE$3="４週",SUM(W184:AX184),IF($BE$3="暦月",SUM(W184:BA184),""))</f>
        <v>0</v>
      </c>
      <c r="BC184" s="713"/>
      <c r="BD184" s="714">
        <f>IF($BE$3="４週",BB184/4,IF($BE$3="暦月",(BB184/($BE$8/7)),""))</f>
        <v>0</v>
      </c>
      <c r="BE184" s="713"/>
      <c r="BF184" s="709"/>
      <c r="BG184" s="710"/>
      <c r="BH184" s="710"/>
      <c r="BI184" s="710"/>
      <c r="BJ184" s="711"/>
    </row>
    <row r="185" spans="2:62" ht="20.25" customHeight="1">
      <c r="B185" s="695">
        <f>B183+1</f>
        <v>85</v>
      </c>
      <c r="C185" s="697"/>
      <c r="D185" s="698"/>
      <c r="E185" s="163"/>
      <c r="F185" s="164"/>
      <c r="G185" s="163"/>
      <c r="H185" s="164"/>
      <c r="I185" s="701"/>
      <c r="J185" s="702"/>
      <c r="K185" s="705"/>
      <c r="L185" s="706"/>
      <c r="M185" s="706"/>
      <c r="N185" s="698"/>
      <c r="O185" s="674"/>
      <c r="P185" s="675"/>
      <c r="Q185" s="675"/>
      <c r="R185" s="675"/>
      <c r="S185" s="676"/>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680"/>
      <c r="BC185" s="681"/>
      <c r="BD185" s="682"/>
      <c r="BE185" s="683"/>
      <c r="BF185" s="684"/>
      <c r="BG185" s="685"/>
      <c r="BH185" s="685"/>
      <c r="BI185" s="685"/>
      <c r="BJ185" s="686"/>
    </row>
    <row r="186" spans="2:62" ht="20.25" customHeight="1">
      <c r="B186" s="715"/>
      <c r="C186" s="716"/>
      <c r="D186" s="717"/>
      <c r="E186" s="207"/>
      <c r="F186" s="208">
        <f>C185</f>
        <v>0</v>
      </c>
      <c r="G186" s="207"/>
      <c r="H186" s="208">
        <f>I185</f>
        <v>0</v>
      </c>
      <c r="I186" s="718"/>
      <c r="J186" s="719"/>
      <c r="K186" s="720"/>
      <c r="L186" s="721"/>
      <c r="M186" s="721"/>
      <c r="N186" s="717"/>
      <c r="O186" s="674"/>
      <c r="P186" s="675"/>
      <c r="Q186" s="675"/>
      <c r="R186" s="675"/>
      <c r="S186" s="676"/>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712">
        <f>IF($BE$3="４週",SUM(W186:AX186),IF($BE$3="暦月",SUM(W186:BA186),""))</f>
        <v>0</v>
      </c>
      <c r="BC186" s="713"/>
      <c r="BD186" s="714">
        <f>IF($BE$3="４週",BB186/4,IF($BE$3="暦月",(BB186/($BE$8/7)),""))</f>
        <v>0</v>
      </c>
      <c r="BE186" s="713"/>
      <c r="BF186" s="709"/>
      <c r="BG186" s="710"/>
      <c r="BH186" s="710"/>
      <c r="BI186" s="710"/>
      <c r="BJ186" s="711"/>
    </row>
    <row r="187" spans="2:62" ht="20.25" customHeight="1">
      <c r="B187" s="695">
        <f>B185+1</f>
        <v>86</v>
      </c>
      <c r="C187" s="697"/>
      <c r="D187" s="698"/>
      <c r="E187" s="163"/>
      <c r="F187" s="164"/>
      <c r="G187" s="163"/>
      <c r="H187" s="164"/>
      <c r="I187" s="701"/>
      <c r="J187" s="702"/>
      <c r="K187" s="705"/>
      <c r="L187" s="706"/>
      <c r="M187" s="706"/>
      <c r="N187" s="698"/>
      <c r="O187" s="674"/>
      <c r="P187" s="675"/>
      <c r="Q187" s="675"/>
      <c r="R187" s="675"/>
      <c r="S187" s="676"/>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680"/>
      <c r="BC187" s="681"/>
      <c r="BD187" s="682"/>
      <c r="BE187" s="683"/>
      <c r="BF187" s="684"/>
      <c r="BG187" s="685"/>
      <c r="BH187" s="685"/>
      <c r="BI187" s="685"/>
      <c r="BJ187" s="686"/>
    </row>
    <row r="188" spans="2:62" ht="20.25" customHeight="1">
      <c r="B188" s="715"/>
      <c r="C188" s="716"/>
      <c r="D188" s="717"/>
      <c r="E188" s="207"/>
      <c r="F188" s="208">
        <f>C187</f>
        <v>0</v>
      </c>
      <c r="G188" s="207"/>
      <c r="H188" s="208">
        <f>I187</f>
        <v>0</v>
      </c>
      <c r="I188" s="718"/>
      <c r="J188" s="719"/>
      <c r="K188" s="720"/>
      <c r="L188" s="721"/>
      <c r="M188" s="721"/>
      <c r="N188" s="717"/>
      <c r="O188" s="674"/>
      <c r="P188" s="675"/>
      <c r="Q188" s="675"/>
      <c r="R188" s="675"/>
      <c r="S188" s="676"/>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712">
        <f>IF($BE$3="４週",SUM(W188:AX188),IF($BE$3="暦月",SUM(W188:BA188),""))</f>
        <v>0</v>
      </c>
      <c r="BC188" s="713"/>
      <c r="BD188" s="714">
        <f>IF($BE$3="４週",BB188/4,IF($BE$3="暦月",(BB188/($BE$8/7)),""))</f>
        <v>0</v>
      </c>
      <c r="BE188" s="713"/>
      <c r="BF188" s="709"/>
      <c r="BG188" s="710"/>
      <c r="BH188" s="710"/>
      <c r="BI188" s="710"/>
      <c r="BJ188" s="711"/>
    </row>
    <row r="189" spans="2:62" ht="20.25" customHeight="1">
      <c r="B189" s="695">
        <f>B187+1</f>
        <v>87</v>
      </c>
      <c r="C189" s="697"/>
      <c r="D189" s="698"/>
      <c r="E189" s="163"/>
      <c r="F189" s="164"/>
      <c r="G189" s="163"/>
      <c r="H189" s="164"/>
      <c r="I189" s="701"/>
      <c r="J189" s="702"/>
      <c r="K189" s="705"/>
      <c r="L189" s="706"/>
      <c r="M189" s="706"/>
      <c r="N189" s="698"/>
      <c r="O189" s="674"/>
      <c r="P189" s="675"/>
      <c r="Q189" s="675"/>
      <c r="R189" s="675"/>
      <c r="S189" s="676"/>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680"/>
      <c r="BC189" s="681"/>
      <c r="BD189" s="682"/>
      <c r="BE189" s="683"/>
      <c r="BF189" s="684"/>
      <c r="BG189" s="685"/>
      <c r="BH189" s="685"/>
      <c r="BI189" s="685"/>
      <c r="BJ189" s="686"/>
    </row>
    <row r="190" spans="2:62" ht="20.25" customHeight="1">
      <c r="B190" s="715"/>
      <c r="C190" s="716"/>
      <c r="D190" s="717"/>
      <c r="E190" s="207"/>
      <c r="F190" s="208">
        <f>C189</f>
        <v>0</v>
      </c>
      <c r="G190" s="207"/>
      <c r="H190" s="208">
        <f>I189</f>
        <v>0</v>
      </c>
      <c r="I190" s="718"/>
      <c r="J190" s="719"/>
      <c r="K190" s="720"/>
      <c r="L190" s="721"/>
      <c r="M190" s="721"/>
      <c r="N190" s="717"/>
      <c r="O190" s="674"/>
      <c r="P190" s="675"/>
      <c r="Q190" s="675"/>
      <c r="R190" s="675"/>
      <c r="S190" s="676"/>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712">
        <f>IF($BE$3="４週",SUM(W190:AX190),IF($BE$3="暦月",SUM(W190:BA190),""))</f>
        <v>0</v>
      </c>
      <c r="BC190" s="713"/>
      <c r="BD190" s="714">
        <f>IF($BE$3="４週",BB190/4,IF($BE$3="暦月",(BB190/($BE$8/7)),""))</f>
        <v>0</v>
      </c>
      <c r="BE190" s="713"/>
      <c r="BF190" s="709"/>
      <c r="BG190" s="710"/>
      <c r="BH190" s="710"/>
      <c r="BI190" s="710"/>
      <c r="BJ190" s="711"/>
    </row>
    <row r="191" spans="2:62" ht="20.25" customHeight="1">
      <c r="B191" s="695">
        <f>B189+1</f>
        <v>88</v>
      </c>
      <c r="C191" s="697"/>
      <c r="D191" s="698"/>
      <c r="E191" s="163"/>
      <c r="F191" s="164"/>
      <c r="G191" s="163"/>
      <c r="H191" s="164"/>
      <c r="I191" s="701"/>
      <c r="J191" s="702"/>
      <c r="K191" s="705"/>
      <c r="L191" s="706"/>
      <c r="M191" s="706"/>
      <c r="N191" s="698"/>
      <c r="O191" s="674"/>
      <c r="P191" s="675"/>
      <c r="Q191" s="675"/>
      <c r="R191" s="675"/>
      <c r="S191" s="676"/>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680"/>
      <c r="BC191" s="681"/>
      <c r="BD191" s="682"/>
      <c r="BE191" s="683"/>
      <c r="BF191" s="684"/>
      <c r="BG191" s="685"/>
      <c r="BH191" s="685"/>
      <c r="BI191" s="685"/>
      <c r="BJ191" s="686"/>
    </row>
    <row r="192" spans="2:62" ht="20.25" customHeight="1">
      <c r="B192" s="715"/>
      <c r="C192" s="716"/>
      <c r="D192" s="717"/>
      <c r="E192" s="207"/>
      <c r="F192" s="208">
        <f>C191</f>
        <v>0</v>
      </c>
      <c r="G192" s="207"/>
      <c r="H192" s="208">
        <f>I191</f>
        <v>0</v>
      </c>
      <c r="I192" s="718"/>
      <c r="J192" s="719"/>
      <c r="K192" s="720"/>
      <c r="L192" s="721"/>
      <c r="M192" s="721"/>
      <c r="N192" s="717"/>
      <c r="O192" s="674"/>
      <c r="P192" s="675"/>
      <c r="Q192" s="675"/>
      <c r="R192" s="675"/>
      <c r="S192" s="676"/>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712">
        <f>IF($BE$3="４週",SUM(W192:AX192),IF($BE$3="暦月",SUM(W192:BA192),""))</f>
        <v>0</v>
      </c>
      <c r="BC192" s="713"/>
      <c r="BD192" s="714">
        <f>IF($BE$3="４週",BB192/4,IF($BE$3="暦月",(BB192/($BE$8/7)),""))</f>
        <v>0</v>
      </c>
      <c r="BE192" s="713"/>
      <c r="BF192" s="709"/>
      <c r="BG192" s="710"/>
      <c r="BH192" s="710"/>
      <c r="BI192" s="710"/>
      <c r="BJ192" s="711"/>
    </row>
    <row r="193" spans="2:62" ht="20.25" customHeight="1">
      <c r="B193" s="695">
        <f>B191+1</f>
        <v>89</v>
      </c>
      <c r="C193" s="697"/>
      <c r="D193" s="698"/>
      <c r="E193" s="163"/>
      <c r="F193" s="164"/>
      <c r="G193" s="163"/>
      <c r="H193" s="164"/>
      <c r="I193" s="701"/>
      <c r="J193" s="702"/>
      <c r="K193" s="705"/>
      <c r="L193" s="706"/>
      <c r="M193" s="706"/>
      <c r="N193" s="698"/>
      <c r="O193" s="674"/>
      <c r="P193" s="675"/>
      <c r="Q193" s="675"/>
      <c r="R193" s="675"/>
      <c r="S193" s="676"/>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680"/>
      <c r="BC193" s="681"/>
      <c r="BD193" s="682"/>
      <c r="BE193" s="683"/>
      <c r="BF193" s="684"/>
      <c r="BG193" s="685"/>
      <c r="BH193" s="685"/>
      <c r="BI193" s="685"/>
      <c r="BJ193" s="686"/>
    </row>
    <row r="194" spans="2:62" ht="20.25" customHeight="1">
      <c r="B194" s="715"/>
      <c r="C194" s="716"/>
      <c r="D194" s="717"/>
      <c r="E194" s="207"/>
      <c r="F194" s="208">
        <f>C193</f>
        <v>0</v>
      </c>
      <c r="G194" s="207"/>
      <c r="H194" s="208">
        <f>I193</f>
        <v>0</v>
      </c>
      <c r="I194" s="718"/>
      <c r="J194" s="719"/>
      <c r="K194" s="720"/>
      <c r="L194" s="721"/>
      <c r="M194" s="721"/>
      <c r="N194" s="717"/>
      <c r="O194" s="674"/>
      <c r="P194" s="675"/>
      <c r="Q194" s="675"/>
      <c r="R194" s="675"/>
      <c r="S194" s="676"/>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712">
        <f>IF($BE$3="４週",SUM(W194:AX194),IF($BE$3="暦月",SUM(W194:BA194),""))</f>
        <v>0</v>
      </c>
      <c r="BC194" s="713"/>
      <c r="BD194" s="714">
        <f>IF($BE$3="４週",BB194/4,IF($BE$3="暦月",(BB194/($BE$8/7)),""))</f>
        <v>0</v>
      </c>
      <c r="BE194" s="713"/>
      <c r="BF194" s="709"/>
      <c r="BG194" s="710"/>
      <c r="BH194" s="710"/>
      <c r="BI194" s="710"/>
      <c r="BJ194" s="711"/>
    </row>
    <row r="195" spans="2:62" ht="20.25" customHeight="1">
      <c r="B195" s="695">
        <f>B193+1</f>
        <v>90</v>
      </c>
      <c r="C195" s="697"/>
      <c r="D195" s="698"/>
      <c r="E195" s="163"/>
      <c r="F195" s="164"/>
      <c r="G195" s="163"/>
      <c r="H195" s="164"/>
      <c r="I195" s="701"/>
      <c r="J195" s="702"/>
      <c r="K195" s="705"/>
      <c r="L195" s="706"/>
      <c r="M195" s="706"/>
      <c r="N195" s="698"/>
      <c r="O195" s="674"/>
      <c r="P195" s="675"/>
      <c r="Q195" s="675"/>
      <c r="R195" s="675"/>
      <c r="S195" s="676"/>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680"/>
      <c r="BC195" s="681"/>
      <c r="BD195" s="682"/>
      <c r="BE195" s="683"/>
      <c r="BF195" s="684"/>
      <c r="BG195" s="685"/>
      <c r="BH195" s="685"/>
      <c r="BI195" s="685"/>
      <c r="BJ195" s="686"/>
    </row>
    <row r="196" spans="2:62" ht="20.25" customHeight="1">
      <c r="B196" s="715"/>
      <c r="C196" s="716"/>
      <c r="D196" s="717"/>
      <c r="E196" s="207"/>
      <c r="F196" s="208">
        <f>C195</f>
        <v>0</v>
      </c>
      <c r="G196" s="207"/>
      <c r="H196" s="208">
        <f>I195</f>
        <v>0</v>
      </c>
      <c r="I196" s="718"/>
      <c r="J196" s="719"/>
      <c r="K196" s="720"/>
      <c r="L196" s="721"/>
      <c r="M196" s="721"/>
      <c r="N196" s="717"/>
      <c r="O196" s="674"/>
      <c r="P196" s="675"/>
      <c r="Q196" s="675"/>
      <c r="R196" s="675"/>
      <c r="S196" s="676"/>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712">
        <f>IF($BE$3="４週",SUM(W196:AX196),IF($BE$3="暦月",SUM(W196:BA196),""))</f>
        <v>0</v>
      </c>
      <c r="BC196" s="713"/>
      <c r="BD196" s="714">
        <f>IF($BE$3="４週",BB196/4,IF($BE$3="暦月",(BB196/($BE$8/7)),""))</f>
        <v>0</v>
      </c>
      <c r="BE196" s="713"/>
      <c r="BF196" s="709"/>
      <c r="BG196" s="710"/>
      <c r="BH196" s="710"/>
      <c r="BI196" s="710"/>
      <c r="BJ196" s="711"/>
    </row>
    <row r="197" spans="2:62" ht="20.25" customHeight="1">
      <c r="B197" s="695">
        <f>B195+1</f>
        <v>91</v>
      </c>
      <c r="C197" s="697"/>
      <c r="D197" s="698"/>
      <c r="E197" s="163"/>
      <c r="F197" s="164"/>
      <c r="G197" s="163"/>
      <c r="H197" s="164"/>
      <c r="I197" s="701"/>
      <c r="J197" s="702"/>
      <c r="K197" s="705"/>
      <c r="L197" s="706"/>
      <c r="M197" s="706"/>
      <c r="N197" s="698"/>
      <c r="O197" s="674"/>
      <c r="P197" s="675"/>
      <c r="Q197" s="675"/>
      <c r="R197" s="675"/>
      <c r="S197" s="676"/>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680"/>
      <c r="BC197" s="681"/>
      <c r="BD197" s="682"/>
      <c r="BE197" s="683"/>
      <c r="BF197" s="684"/>
      <c r="BG197" s="685"/>
      <c r="BH197" s="685"/>
      <c r="BI197" s="685"/>
      <c r="BJ197" s="686"/>
    </row>
    <row r="198" spans="2:62" ht="20.25" customHeight="1">
      <c r="B198" s="715"/>
      <c r="C198" s="716"/>
      <c r="D198" s="717"/>
      <c r="E198" s="207"/>
      <c r="F198" s="208">
        <f>C197</f>
        <v>0</v>
      </c>
      <c r="G198" s="207"/>
      <c r="H198" s="208">
        <f>I197</f>
        <v>0</v>
      </c>
      <c r="I198" s="718"/>
      <c r="J198" s="719"/>
      <c r="K198" s="720"/>
      <c r="L198" s="721"/>
      <c r="M198" s="721"/>
      <c r="N198" s="717"/>
      <c r="O198" s="674"/>
      <c r="P198" s="675"/>
      <c r="Q198" s="675"/>
      <c r="R198" s="675"/>
      <c r="S198" s="676"/>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712">
        <f>IF($BE$3="４週",SUM(W198:AX198),IF($BE$3="暦月",SUM(W198:BA198),""))</f>
        <v>0</v>
      </c>
      <c r="BC198" s="713"/>
      <c r="BD198" s="714">
        <f>IF($BE$3="４週",BB198/4,IF($BE$3="暦月",(BB198/($BE$8/7)),""))</f>
        <v>0</v>
      </c>
      <c r="BE198" s="713"/>
      <c r="BF198" s="709"/>
      <c r="BG198" s="710"/>
      <c r="BH198" s="710"/>
      <c r="BI198" s="710"/>
      <c r="BJ198" s="711"/>
    </row>
    <row r="199" spans="2:62" ht="20.25" customHeight="1">
      <c r="B199" s="695">
        <f>B197+1</f>
        <v>92</v>
      </c>
      <c r="C199" s="697"/>
      <c r="D199" s="698"/>
      <c r="E199" s="163"/>
      <c r="F199" s="164"/>
      <c r="G199" s="163"/>
      <c r="H199" s="164"/>
      <c r="I199" s="701"/>
      <c r="J199" s="702"/>
      <c r="K199" s="705"/>
      <c r="L199" s="706"/>
      <c r="M199" s="706"/>
      <c r="N199" s="698"/>
      <c r="O199" s="674"/>
      <c r="P199" s="675"/>
      <c r="Q199" s="675"/>
      <c r="R199" s="675"/>
      <c r="S199" s="676"/>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680"/>
      <c r="BC199" s="681"/>
      <c r="BD199" s="682"/>
      <c r="BE199" s="683"/>
      <c r="BF199" s="684"/>
      <c r="BG199" s="685"/>
      <c r="BH199" s="685"/>
      <c r="BI199" s="685"/>
      <c r="BJ199" s="686"/>
    </row>
    <row r="200" spans="2:62" ht="20.25" customHeight="1">
      <c r="B200" s="715"/>
      <c r="C200" s="716"/>
      <c r="D200" s="717"/>
      <c r="E200" s="207"/>
      <c r="F200" s="208">
        <f>C199</f>
        <v>0</v>
      </c>
      <c r="G200" s="207"/>
      <c r="H200" s="208">
        <f>I199</f>
        <v>0</v>
      </c>
      <c r="I200" s="718"/>
      <c r="J200" s="719"/>
      <c r="K200" s="720"/>
      <c r="L200" s="721"/>
      <c r="M200" s="721"/>
      <c r="N200" s="717"/>
      <c r="O200" s="674"/>
      <c r="P200" s="675"/>
      <c r="Q200" s="675"/>
      <c r="R200" s="675"/>
      <c r="S200" s="676"/>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712">
        <f>IF($BE$3="４週",SUM(W200:AX200),IF($BE$3="暦月",SUM(W200:BA200),""))</f>
        <v>0</v>
      </c>
      <c r="BC200" s="713"/>
      <c r="BD200" s="714">
        <f>IF($BE$3="４週",BB200/4,IF($BE$3="暦月",(BB200/($BE$8/7)),""))</f>
        <v>0</v>
      </c>
      <c r="BE200" s="713"/>
      <c r="BF200" s="709"/>
      <c r="BG200" s="710"/>
      <c r="BH200" s="710"/>
      <c r="BI200" s="710"/>
      <c r="BJ200" s="711"/>
    </row>
    <row r="201" spans="2:62" ht="20.25" customHeight="1">
      <c r="B201" s="695">
        <f>B199+1</f>
        <v>93</v>
      </c>
      <c r="C201" s="697"/>
      <c r="D201" s="698"/>
      <c r="E201" s="163"/>
      <c r="F201" s="164"/>
      <c r="G201" s="163"/>
      <c r="H201" s="164"/>
      <c r="I201" s="701"/>
      <c r="J201" s="702"/>
      <c r="K201" s="705"/>
      <c r="L201" s="706"/>
      <c r="M201" s="706"/>
      <c r="N201" s="698"/>
      <c r="O201" s="674"/>
      <c r="P201" s="675"/>
      <c r="Q201" s="675"/>
      <c r="R201" s="675"/>
      <c r="S201" s="676"/>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680"/>
      <c r="BC201" s="681"/>
      <c r="BD201" s="682"/>
      <c r="BE201" s="683"/>
      <c r="BF201" s="684"/>
      <c r="BG201" s="685"/>
      <c r="BH201" s="685"/>
      <c r="BI201" s="685"/>
      <c r="BJ201" s="686"/>
    </row>
    <row r="202" spans="2:62" ht="20.25" customHeight="1">
      <c r="B202" s="715"/>
      <c r="C202" s="716"/>
      <c r="D202" s="717"/>
      <c r="E202" s="207"/>
      <c r="F202" s="208">
        <f>C201</f>
        <v>0</v>
      </c>
      <c r="G202" s="207"/>
      <c r="H202" s="208">
        <f>I201</f>
        <v>0</v>
      </c>
      <c r="I202" s="718"/>
      <c r="J202" s="719"/>
      <c r="K202" s="720"/>
      <c r="L202" s="721"/>
      <c r="M202" s="721"/>
      <c r="N202" s="717"/>
      <c r="O202" s="674"/>
      <c r="P202" s="675"/>
      <c r="Q202" s="675"/>
      <c r="R202" s="675"/>
      <c r="S202" s="676"/>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712">
        <f>IF($BE$3="４週",SUM(W202:AX202),IF($BE$3="暦月",SUM(W202:BA202),""))</f>
        <v>0</v>
      </c>
      <c r="BC202" s="713"/>
      <c r="BD202" s="714">
        <f>IF($BE$3="４週",BB202/4,IF($BE$3="暦月",(BB202/($BE$8/7)),""))</f>
        <v>0</v>
      </c>
      <c r="BE202" s="713"/>
      <c r="BF202" s="709"/>
      <c r="BG202" s="710"/>
      <c r="BH202" s="710"/>
      <c r="BI202" s="710"/>
      <c r="BJ202" s="711"/>
    </row>
    <row r="203" spans="2:62" ht="20.25" customHeight="1">
      <c r="B203" s="695">
        <f>B201+1</f>
        <v>94</v>
      </c>
      <c r="C203" s="697"/>
      <c r="D203" s="698"/>
      <c r="E203" s="163"/>
      <c r="F203" s="164"/>
      <c r="G203" s="163"/>
      <c r="H203" s="164"/>
      <c r="I203" s="701"/>
      <c r="J203" s="702"/>
      <c r="K203" s="705"/>
      <c r="L203" s="706"/>
      <c r="M203" s="706"/>
      <c r="N203" s="698"/>
      <c r="O203" s="674"/>
      <c r="P203" s="675"/>
      <c r="Q203" s="675"/>
      <c r="R203" s="675"/>
      <c r="S203" s="676"/>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680"/>
      <c r="BC203" s="681"/>
      <c r="BD203" s="682"/>
      <c r="BE203" s="683"/>
      <c r="BF203" s="684"/>
      <c r="BG203" s="685"/>
      <c r="BH203" s="685"/>
      <c r="BI203" s="685"/>
      <c r="BJ203" s="686"/>
    </row>
    <row r="204" spans="2:62" ht="20.25" customHeight="1">
      <c r="B204" s="715"/>
      <c r="C204" s="716"/>
      <c r="D204" s="717"/>
      <c r="E204" s="207"/>
      <c r="F204" s="208">
        <f>C203</f>
        <v>0</v>
      </c>
      <c r="G204" s="207"/>
      <c r="H204" s="208">
        <f>I203</f>
        <v>0</v>
      </c>
      <c r="I204" s="718"/>
      <c r="J204" s="719"/>
      <c r="K204" s="720"/>
      <c r="L204" s="721"/>
      <c r="M204" s="721"/>
      <c r="N204" s="717"/>
      <c r="O204" s="674"/>
      <c r="P204" s="675"/>
      <c r="Q204" s="675"/>
      <c r="R204" s="675"/>
      <c r="S204" s="676"/>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712">
        <f>IF($BE$3="４週",SUM(W204:AX204),IF($BE$3="暦月",SUM(W204:BA204),""))</f>
        <v>0</v>
      </c>
      <c r="BC204" s="713"/>
      <c r="BD204" s="714">
        <f>IF($BE$3="４週",BB204/4,IF($BE$3="暦月",(BB204/($BE$8/7)),""))</f>
        <v>0</v>
      </c>
      <c r="BE204" s="713"/>
      <c r="BF204" s="709"/>
      <c r="BG204" s="710"/>
      <c r="BH204" s="710"/>
      <c r="BI204" s="710"/>
      <c r="BJ204" s="711"/>
    </row>
    <row r="205" spans="2:62" ht="20.25" customHeight="1">
      <c r="B205" s="695">
        <f>B203+1</f>
        <v>95</v>
      </c>
      <c r="C205" s="697"/>
      <c r="D205" s="698"/>
      <c r="E205" s="163"/>
      <c r="F205" s="164"/>
      <c r="G205" s="163"/>
      <c r="H205" s="164"/>
      <c r="I205" s="701"/>
      <c r="J205" s="702"/>
      <c r="K205" s="705"/>
      <c r="L205" s="706"/>
      <c r="M205" s="706"/>
      <c r="N205" s="698"/>
      <c r="O205" s="674"/>
      <c r="P205" s="675"/>
      <c r="Q205" s="675"/>
      <c r="R205" s="675"/>
      <c r="S205" s="676"/>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680"/>
      <c r="BC205" s="681"/>
      <c r="BD205" s="682"/>
      <c r="BE205" s="683"/>
      <c r="BF205" s="684"/>
      <c r="BG205" s="685"/>
      <c r="BH205" s="685"/>
      <c r="BI205" s="685"/>
      <c r="BJ205" s="686"/>
    </row>
    <row r="206" spans="2:62" ht="20.25" customHeight="1">
      <c r="B206" s="715"/>
      <c r="C206" s="716"/>
      <c r="D206" s="717"/>
      <c r="E206" s="207"/>
      <c r="F206" s="208">
        <f>C205</f>
        <v>0</v>
      </c>
      <c r="G206" s="207"/>
      <c r="H206" s="208">
        <f>I205</f>
        <v>0</v>
      </c>
      <c r="I206" s="718"/>
      <c r="J206" s="719"/>
      <c r="K206" s="720"/>
      <c r="L206" s="721"/>
      <c r="M206" s="721"/>
      <c r="N206" s="717"/>
      <c r="O206" s="674"/>
      <c r="P206" s="675"/>
      <c r="Q206" s="675"/>
      <c r="R206" s="675"/>
      <c r="S206" s="676"/>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712">
        <f>IF($BE$3="４週",SUM(W206:AX206),IF($BE$3="暦月",SUM(W206:BA206),""))</f>
        <v>0</v>
      </c>
      <c r="BC206" s="713"/>
      <c r="BD206" s="714">
        <f>IF($BE$3="４週",BB206/4,IF($BE$3="暦月",(BB206/($BE$8/7)),""))</f>
        <v>0</v>
      </c>
      <c r="BE206" s="713"/>
      <c r="BF206" s="709"/>
      <c r="BG206" s="710"/>
      <c r="BH206" s="710"/>
      <c r="BI206" s="710"/>
      <c r="BJ206" s="711"/>
    </row>
    <row r="207" spans="2:62" ht="20.25" customHeight="1">
      <c r="B207" s="695">
        <f>B205+1</f>
        <v>96</v>
      </c>
      <c r="C207" s="697"/>
      <c r="D207" s="698"/>
      <c r="E207" s="163"/>
      <c r="F207" s="164"/>
      <c r="G207" s="163"/>
      <c r="H207" s="164"/>
      <c r="I207" s="701"/>
      <c r="J207" s="702"/>
      <c r="K207" s="705"/>
      <c r="L207" s="706"/>
      <c r="M207" s="706"/>
      <c r="N207" s="698"/>
      <c r="O207" s="674"/>
      <c r="P207" s="675"/>
      <c r="Q207" s="675"/>
      <c r="R207" s="675"/>
      <c r="S207" s="676"/>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680"/>
      <c r="BC207" s="681"/>
      <c r="BD207" s="682"/>
      <c r="BE207" s="683"/>
      <c r="BF207" s="684"/>
      <c r="BG207" s="685"/>
      <c r="BH207" s="685"/>
      <c r="BI207" s="685"/>
      <c r="BJ207" s="686"/>
    </row>
    <row r="208" spans="2:62" ht="20.25" customHeight="1">
      <c r="B208" s="715"/>
      <c r="C208" s="716"/>
      <c r="D208" s="717"/>
      <c r="E208" s="207"/>
      <c r="F208" s="208">
        <f>C207</f>
        <v>0</v>
      </c>
      <c r="G208" s="207"/>
      <c r="H208" s="208">
        <f>I207</f>
        <v>0</v>
      </c>
      <c r="I208" s="718"/>
      <c r="J208" s="719"/>
      <c r="K208" s="720"/>
      <c r="L208" s="721"/>
      <c r="M208" s="721"/>
      <c r="N208" s="717"/>
      <c r="O208" s="674"/>
      <c r="P208" s="675"/>
      <c r="Q208" s="675"/>
      <c r="R208" s="675"/>
      <c r="S208" s="676"/>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712">
        <f>IF($BE$3="４週",SUM(W208:AX208),IF($BE$3="暦月",SUM(W208:BA208),""))</f>
        <v>0</v>
      </c>
      <c r="BC208" s="713"/>
      <c r="BD208" s="714">
        <f>IF($BE$3="４週",BB208/4,IF($BE$3="暦月",(BB208/($BE$8/7)),""))</f>
        <v>0</v>
      </c>
      <c r="BE208" s="713"/>
      <c r="BF208" s="709"/>
      <c r="BG208" s="710"/>
      <c r="BH208" s="710"/>
      <c r="BI208" s="710"/>
      <c r="BJ208" s="711"/>
    </row>
    <row r="209" spans="2:62" ht="20.25" customHeight="1">
      <c r="B209" s="695">
        <f>B207+1</f>
        <v>97</v>
      </c>
      <c r="C209" s="697"/>
      <c r="D209" s="698"/>
      <c r="E209" s="163"/>
      <c r="F209" s="164"/>
      <c r="G209" s="163"/>
      <c r="H209" s="164"/>
      <c r="I209" s="701"/>
      <c r="J209" s="702"/>
      <c r="K209" s="705"/>
      <c r="L209" s="706"/>
      <c r="M209" s="706"/>
      <c r="N209" s="698"/>
      <c r="O209" s="674"/>
      <c r="P209" s="675"/>
      <c r="Q209" s="675"/>
      <c r="R209" s="675"/>
      <c r="S209" s="676"/>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680"/>
      <c r="BC209" s="681"/>
      <c r="BD209" s="682"/>
      <c r="BE209" s="683"/>
      <c r="BF209" s="684"/>
      <c r="BG209" s="685"/>
      <c r="BH209" s="685"/>
      <c r="BI209" s="685"/>
      <c r="BJ209" s="686"/>
    </row>
    <row r="210" spans="2:62" ht="20.25" customHeight="1">
      <c r="B210" s="715"/>
      <c r="C210" s="716"/>
      <c r="D210" s="717"/>
      <c r="E210" s="207"/>
      <c r="F210" s="208">
        <f>C209</f>
        <v>0</v>
      </c>
      <c r="G210" s="207"/>
      <c r="H210" s="208">
        <f>I209</f>
        <v>0</v>
      </c>
      <c r="I210" s="718"/>
      <c r="J210" s="719"/>
      <c r="K210" s="720"/>
      <c r="L210" s="721"/>
      <c r="M210" s="721"/>
      <c r="N210" s="717"/>
      <c r="O210" s="674"/>
      <c r="P210" s="675"/>
      <c r="Q210" s="675"/>
      <c r="R210" s="675"/>
      <c r="S210" s="676"/>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712">
        <f>IF($BE$3="４週",SUM(W210:AX210),IF($BE$3="暦月",SUM(W210:BA210),""))</f>
        <v>0</v>
      </c>
      <c r="BC210" s="713"/>
      <c r="BD210" s="714">
        <f>IF($BE$3="４週",BB210/4,IF($BE$3="暦月",(BB210/($BE$8/7)),""))</f>
        <v>0</v>
      </c>
      <c r="BE210" s="713"/>
      <c r="BF210" s="709"/>
      <c r="BG210" s="710"/>
      <c r="BH210" s="710"/>
      <c r="BI210" s="710"/>
      <c r="BJ210" s="711"/>
    </row>
    <row r="211" spans="2:62" ht="20.25" customHeight="1">
      <c r="B211" s="695">
        <f>B209+1</f>
        <v>98</v>
      </c>
      <c r="C211" s="697"/>
      <c r="D211" s="698"/>
      <c r="E211" s="163"/>
      <c r="F211" s="164"/>
      <c r="G211" s="163"/>
      <c r="H211" s="164"/>
      <c r="I211" s="701"/>
      <c r="J211" s="702"/>
      <c r="K211" s="705"/>
      <c r="L211" s="706"/>
      <c r="M211" s="706"/>
      <c r="N211" s="698"/>
      <c r="O211" s="674"/>
      <c r="P211" s="675"/>
      <c r="Q211" s="675"/>
      <c r="R211" s="675"/>
      <c r="S211" s="676"/>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680"/>
      <c r="BC211" s="681"/>
      <c r="BD211" s="682"/>
      <c r="BE211" s="683"/>
      <c r="BF211" s="684"/>
      <c r="BG211" s="685"/>
      <c r="BH211" s="685"/>
      <c r="BI211" s="685"/>
      <c r="BJ211" s="686"/>
    </row>
    <row r="212" spans="2:62" ht="20.25" customHeight="1">
      <c r="B212" s="715"/>
      <c r="C212" s="716"/>
      <c r="D212" s="717"/>
      <c r="E212" s="207"/>
      <c r="F212" s="208">
        <f>C211</f>
        <v>0</v>
      </c>
      <c r="G212" s="207"/>
      <c r="H212" s="208">
        <f>I211</f>
        <v>0</v>
      </c>
      <c r="I212" s="718"/>
      <c r="J212" s="719"/>
      <c r="K212" s="720"/>
      <c r="L212" s="721"/>
      <c r="M212" s="721"/>
      <c r="N212" s="717"/>
      <c r="O212" s="674"/>
      <c r="P212" s="675"/>
      <c r="Q212" s="675"/>
      <c r="R212" s="675"/>
      <c r="S212" s="676"/>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712">
        <f>IF($BE$3="４週",SUM(W212:AX212),IF($BE$3="暦月",SUM(W212:BA212),""))</f>
        <v>0</v>
      </c>
      <c r="BC212" s="713"/>
      <c r="BD212" s="714">
        <f>IF($BE$3="４週",BB212/4,IF($BE$3="暦月",(BB212/($BE$8/7)),""))</f>
        <v>0</v>
      </c>
      <c r="BE212" s="713"/>
      <c r="BF212" s="709"/>
      <c r="BG212" s="710"/>
      <c r="BH212" s="710"/>
      <c r="BI212" s="710"/>
      <c r="BJ212" s="711"/>
    </row>
    <row r="213" spans="2:62" ht="20.25" customHeight="1">
      <c r="B213" s="695">
        <f>B211+1</f>
        <v>99</v>
      </c>
      <c r="C213" s="697"/>
      <c r="D213" s="698"/>
      <c r="E213" s="163"/>
      <c r="F213" s="164"/>
      <c r="G213" s="163"/>
      <c r="H213" s="164"/>
      <c r="I213" s="701"/>
      <c r="J213" s="702"/>
      <c r="K213" s="705"/>
      <c r="L213" s="706"/>
      <c r="M213" s="706"/>
      <c r="N213" s="698"/>
      <c r="O213" s="674"/>
      <c r="P213" s="675"/>
      <c r="Q213" s="675"/>
      <c r="R213" s="675"/>
      <c r="S213" s="676"/>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680"/>
      <c r="BC213" s="681"/>
      <c r="BD213" s="682"/>
      <c r="BE213" s="683"/>
      <c r="BF213" s="684"/>
      <c r="BG213" s="685"/>
      <c r="BH213" s="685"/>
      <c r="BI213" s="685"/>
      <c r="BJ213" s="686"/>
    </row>
    <row r="214" spans="2:62" ht="20.25" customHeight="1">
      <c r="B214" s="715"/>
      <c r="C214" s="716"/>
      <c r="D214" s="717"/>
      <c r="E214" s="207"/>
      <c r="F214" s="208">
        <f>C213</f>
        <v>0</v>
      </c>
      <c r="G214" s="207"/>
      <c r="H214" s="208">
        <f>I213</f>
        <v>0</v>
      </c>
      <c r="I214" s="718"/>
      <c r="J214" s="719"/>
      <c r="K214" s="720"/>
      <c r="L214" s="721"/>
      <c r="M214" s="721"/>
      <c r="N214" s="717"/>
      <c r="O214" s="674"/>
      <c r="P214" s="675"/>
      <c r="Q214" s="675"/>
      <c r="R214" s="675"/>
      <c r="S214" s="676"/>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712">
        <f>IF($BE$3="４週",SUM(W214:AX214),IF($BE$3="暦月",SUM(W214:BA214),""))</f>
        <v>0</v>
      </c>
      <c r="BC214" s="713"/>
      <c r="BD214" s="714">
        <f>IF($BE$3="４週",BB214/4,IF($BE$3="暦月",(BB214/($BE$8/7)),""))</f>
        <v>0</v>
      </c>
      <c r="BE214" s="713"/>
      <c r="BF214" s="709"/>
      <c r="BG214" s="710"/>
      <c r="BH214" s="710"/>
      <c r="BI214" s="710"/>
      <c r="BJ214" s="711"/>
    </row>
    <row r="215" spans="2:62" ht="20.25" customHeight="1">
      <c r="B215" s="695">
        <f>B213+1</f>
        <v>100</v>
      </c>
      <c r="C215" s="697"/>
      <c r="D215" s="698"/>
      <c r="E215" s="165"/>
      <c r="F215" s="166"/>
      <c r="G215" s="165"/>
      <c r="H215" s="166"/>
      <c r="I215" s="701"/>
      <c r="J215" s="702"/>
      <c r="K215" s="705"/>
      <c r="L215" s="706"/>
      <c r="M215" s="706"/>
      <c r="N215" s="698"/>
      <c r="O215" s="674"/>
      <c r="P215" s="675"/>
      <c r="Q215" s="675"/>
      <c r="R215" s="675"/>
      <c r="S215" s="676"/>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680"/>
      <c r="BC215" s="681"/>
      <c r="BD215" s="682"/>
      <c r="BE215" s="683"/>
      <c r="BF215" s="684"/>
      <c r="BG215" s="685"/>
      <c r="BH215" s="685"/>
      <c r="BI215" s="685"/>
      <c r="BJ215" s="686"/>
    </row>
    <row r="216" spans="2:62" ht="20.25" customHeight="1" thickBot="1">
      <c r="B216" s="696"/>
      <c r="C216" s="699"/>
      <c r="D216" s="700"/>
      <c r="E216" s="190"/>
      <c r="F216" s="191">
        <f>C215</f>
        <v>0</v>
      </c>
      <c r="G216" s="190"/>
      <c r="H216" s="191">
        <f>I215</f>
        <v>0</v>
      </c>
      <c r="I216" s="703"/>
      <c r="J216" s="704"/>
      <c r="K216" s="707"/>
      <c r="L216" s="708"/>
      <c r="M216" s="708"/>
      <c r="N216" s="700"/>
      <c r="O216" s="677"/>
      <c r="P216" s="678"/>
      <c r="Q216" s="678"/>
      <c r="R216" s="678"/>
      <c r="S216" s="679"/>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690">
        <f>IF($BE$3="４週",SUM(W216:AX216),IF($BE$3="暦月",SUM(W216:BA216),""))</f>
        <v>0</v>
      </c>
      <c r="BC216" s="691"/>
      <c r="BD216" s="692">
        <f>IF($BE$3="４週",BB216/4,IF($BE$3="暦月",(BB216/($BE$8/7)),""))</f>
        <v>0</v>
      </c>
      <c r="BE216" s="691"/>
      <c r="BF216" s="687"/>
      <c r="BG216" s="688"/>
      <c r="BH216" s="688"/>
      <c r="BI216" s="688"/>
      <c r="BJ216" s="689"/>
    </row>
    <row r="217" spans="2:62" ht="20.25" customHeight="1">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671"/>
      <c r="BG219" s="671"/>
      <c r="BH219" s="671"/>
      <c r="BI219" s="671"/>
      <c r="BJ219" s="220"/>
    </row>
    <row r="220" spans="2:62" ht="20.25" customHeight="1">
      <c r="B220" s="49"/>
      <c r="C220" s="69"/>
      <c r="D220" s="69"/>
      <c r="E220" s="69"/>
      <c r="F220" s="69"/>
      <c r="G220" s="69"/>
      <c r="H220" s="69"/>
      <c r="I220" s="124"/>
      <c r="J220" s="125"/>
      <c r="K220" s="657" t="s">
        <v>132</v>
      </c>
      <c r="L220" s="657"/>
      <c r="M220" s="657" t="s">
        <v>133</v>
      </c>
      <c r="N220" s="657"/>
      <c r="O220" s="657"/>
      <c r="P220" s="657"/>
      <c r="Q220" s="125"/>
      <c r="R220" s="672" t="s">
        <v>134</v>
      </c>
      <c r="S220" s="672"/>
      <c r="T220" s="672"/>
      <c r="U220" s="672"/>
      <c r="V220" s="129"/>
      <c r="W220" s="130" t="s">
        <v>135</v>
      </c>
      <c r="X220" s="130"/>
      <c r="Y220" s="2"/>
      <c r="Z220" s="127"/>
      <c r="AA220" s="657" t="s">
        <v>132</v>
      </c>
      <c r="AB220" s="657"/>
      <c r="AC220" s="657" t="s">
        <v>133</v>
      </c>
      <c r="AD220" s="657"/>
      <c r="AE220" s="657"/>
      <c r="AF220" s="657"/>
      <c r="AG220" s="125"/>
      <c r="AH220" s="672" t="s">
        <v>134</v>
      </c>
      <c r="AI220" s="672"/>
      <c r="AJ220" s="672"/>
      <c r="AK220" s="672"/>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673"/>
      <c r="BG220" s="673"/>
      <c r="BH220" s="673"/>
      <c r="BI220" s="673"/>
      <c r="BJ220" s="220"/>
    </row>
    <row r="221" spans="2:62" ht="20.25" customHeight="1">
      <c r="B221" s="49"/>
      <c r="C221" s="69"/>
      <c r="D221" s="69"/>
      <c r="E221" s="69"/>
      <c r="F221" s="69"/>
      <c r="G221" s="69"/>
      <c r="H221" s="69"/>
      <c r="I221" s="124"/>
      <c r="J221" s="125"/>
      <c r="K221" s="658"/>
      <c r="L221" s="658"/>
      <c r="M221" s="658" t="s">
        <v>136</v>
      </c>
      <c r="N221" s="658"/>
      <c r="O221" s="658" t="s">
        <v>137</v>
      </c>
      <c r="P221" s="658"/>
      <c r="Q221" s="125"/>
      <c r="R221" s="658" t="s">
        <v>136</v>
      </c>
      <c r="S221" s="658"/>
      <c r="T221" s="658" t="s">
        <v>137</v>
      </c>
      <c r="U221" s="658"/>
      <c r="V221" s="129"/>
      <c r="W221" s="130" t="s">
        <v>138</v>
      </c>
      <c r="X221" s="130"/>
      <c r="Y221" s="2"/>
      <c r="Z221" s="127"/>
      <c r="AA221" s="658"/>
      <c r="AB221" s="658"/>
      <c r="AC221" s="658" t="s">
        <v>136</v>
      </c>
      <c r="AD221" s="658"/>
      <c r="AE221" s="658" t="s">
        <v>137</v>
      </c>
      <c r="AF221" s="658"/>
      <c r="AG221" s="125"/>
      <c r="AH221" s="658" t="s">
        <v>136</v>
      </c>
      <c r="AI221" s="658"/>
      <c r="AJ221" s="658" t="s">
        <v>137</v>
      </c>
      <c r="AK221" s="658"/>
      <c r="AL221" s="129"/>
      <c r="AM221" s="130" t="s">
        <v>138</v>
      </c>
      <c r="AN221" s="130"/>
      <c r="AO221" s="127"/>
      <c r="AP221" s="127"/>
      <c r="AQ221" s="131" t="s">
        <v>103</v>
      </c>
      <c r="AR221" s="131"/>
      <c r="AS221" s="131"/>
      <c r="AT221" s="131"/>
      <c r="AU221" s="129"/>
      <c r="AV221" s="130" t="s">
        <v>104</v>
      </c>
      <c r="AW221" s="131"/>
      <c r="AX221" s="131"/>
      <c r="AY221" s="131"/>
      <c r="AZ221" s="129"/>
      <c r="BA221" s="658" t="s">
        <v>139</v>
      </c>
      <c r="BB221" s="658"/>
      <c r="BC221" s="658"/>
      <c r="BD221" s="658"/>
      <c r="BE221" s="76"/>
      <c r="BF221" s="670"/>
      <c r="BG221" s="670"/>
      <c r="BH221" s="670"/>
      <c r="BI221" s="670"/>
      <c r="BJ221" s="220"/>
    </row>
    <row r="222" spans="2:62" ht="20.25" customHeight="1">
      <c r="B222" s="49"/>
      <c r="C222" s="69"/>
      <c r="D222" s="69"/>
      <c r="E222" s="69"/>
      <c r="F222" s="69"/>
      <c r="G222" s="69"/>
      <c r="H222" s="69"/>
      <c r="I222" s="124"/>
      <c r="J222" s="125"/>
      <c r="K222" s="648" t="s">
        <v>6</v>
      </c>
      <c r="L222" s="648"/>
      <c r="M222" s="653">
        <f>SUMIFS($BB$17:$BB$216,$F$17:$F$216,"看護職員",$H$17:$H$216,"A")</f>
        <v>0</v>
      </c>
      <c r="N222" s="653"/>
      <c r="O222" s="654">
        <f>SUMIFS($BD$17:$BD$216,$F$17:$F$216,"看護職員",$H$17:$H$216,"A")</f>
        <v>0</v>
      </c>
      <c r="P222" s="654"/>
      <c r="Q222" s="139"/>
      <c r="R222" s="655">
        <v>0</v>
      </c>
      <c r="S222" s="655"/>
      <c r="T222" s="655">
        <v>0</v>
      </c>
      <c r="U222" s="655"/>
      <c r="V222" s="140"/>
      <c r="W222" s="666">
        <v>0</v>
      </c>
      <c r="X222" s="667"/>
      <c r="Y222" s="2"/>
      <c r="Z222" s="127"/>
      <c r="AA222" s="648" t="s">
        <v>6</v>
      </c>
      <c r="AB222" s="648"/>
      <c r="AC222" s="653">
        <f>SUMIFS($BB$17:$BB$216,$F$17:$F$216,"介護職員",$H$17:$H$216,"A")</f>
        <v>0</v>
      </c>
      <c r="AD222" s="653"/>
      <c r="AE222" s="654">
        <f>SUMIFS($BD$17:$BD$216,$F$17:$F$216,"介護職員",$H$17:$H$216,"A")</f>
        <v>0</v>
      </c>
      <c r="AF222" s="654"/>
      <c r="AG222" s="139"/>
      <c r="AH222" s="655">
        <v>0</v>
      </c>
      <c r="AI222" s="655"/>
      <c r="AJ222" s="655">
        <v>0</v>
      </c>
      <c r="AK222" s="655"/>
      <c r="AL222" s="140"/>
      <c r="AM222" s="666">
        <v>0</v>
      </c>
      <c r="AN222" s="667"/>
      <c r="AO222" s="127"/>
      <c r="AP222" s="127"/>
      <c r="AQ222" s="693">
        <f>U236</f>
        <v>0</v>
      </c>
      <c r="AR222" s="648"/>
      <c r="AS222" s="648"/>
      <c r="AT222" s="648"/>
      <c r="AU222" s="217" t="s">
        <v>153</v>
      </c>
      <c r="AV222" s="693">
        <f>AK236</f>
        <v>0</v>
      </c>
      <c r="AW222" s="694"/>
      <c r="AX222" s="694"/>
      <c r="AY222" s="694"/>
      <c r="AZ222" s="217" t="s">
        <v>147</v>
      </c>
      <c r="BA222" s="659">
        <f>ROUNDDOWN(AQ222+AV222,1)</f>
        <v>0</v>
      </c>
      <c r="BB222" s="659"/>
      <c r="BC222" s="659"/>
      <c r="BD222" s="659"/>
      <c r="BE222" s="76"/>
      <c r="BF222" s="79"/>
      <c r="BG222" s="79"/>
      <c r="BH222" s="79"/>
      <c r="BI222" s="79"/>
      <c r="BJ222" s="220"/>
    </row>
    <row r="223" spans="2:62" ht="20.25" customHeight="1">
      <c r="B223" s="49"/>
      <c r="C223" s="69"/>
      <c r="D223" s="69"/>
      <c r="E223" s="69"/>
      <c r="F223" s="69"/>
      <c r="G223" s="69"/>
      <c r="H223" s="69"/>
      <c r="I223" s="124"/>
      <c r="J223" s="125"/>
      <c r="K223" s="648" t="s">
        <v>7</v>
      </c>
      <c r="L223" s="648"/>
      <c r="M223" s="653">
        <f>SUMIFS($BB$17:$BB$216,$F$17:$F$216,"看護職員",$H$17:$H$216,"B")</f>
        <v>0</v>
      </c>
      <c r="N223" s="653"/>
      <c r="O223" s="654">
        <f>SUMIFS($BD$17:$BD$216,$F$17:$F$216,"看護職員",$H$17:$H$216,"B")</f>
        <v>0</v>
      </c>
      <c r="P223" s="654"/>
      <c r="Q223" s="139"/>
      <c r="R223" s="655">
        <v>0</v>
      </c>
      <c r="S223" s="655"/>
      <c r="T223" s="655">
        <v>0</v>
      </c>
      <c r="U223" s="655"/>
      <c r="V223" s="140"/>
      <c r="W223" s="666">
        <v>0</v>
      </c>
      <c r="X223" s="667"/>
      <c r="Y223" s="2"/>
      <c r="Z223" s="127"/>
      <c r="AA223" s="648" t="s">
        <v>7</v>
      </c>
      <c r="AB223" s="648"/>
      <c r="AC223" s="653">
        <f>SUMIFS($BB$17:$BB$216,$F$17:$F$216,"介護職員",$H$17:$H$216,"B")</f>
        <v>0</v>
      </c>
      <c r="AD223" s="653"/>
      <c r="AE223" s="654">
        <f>SUMIFS($BD$17:$BD$216,$F$17:$F$216,"介護職員",$H$17:$H$216,"B")</f>
        <v>0</v>
      </c>
      <c r="AF223" s="654"/>
      <c r="AG223" s="139"/>
      <c r="AH223" s="655">
        <v>0</v>
      </c>
      <c r="AI223" s="655"/>
      <c r="AJ223" s="655">
        <v>0</v>
      </c>
      <c r="AK223" s="655"/>
      <c r="AL223" s="140"/>
      <c r="AM223" s="666">
        <v>0</v>
      </c>
      <c r="AN223" s="667"/>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c r="B224" s="49"/>
      <c r="C224" s="69"/>
      <c r="D224" s="69"/>
      <c r="E224" s="69"/>
      <c r="F224" s="69"/>
      <c r="G224" s="69"/>
      <c r="H224" s="69"/>
      <c r="I224" s="124"/>
      <c r="J224" s="125"/>
      <c r="K224" s="648" t="s">
        <v>8</v>
      </c>
      <c r="L224" s="648"/>
      <c r="M224" s="653">
        <f>SUMIFS($BB$17:$BB$216,$F$17:$F$216,"看護職員",$H$17:$H$216,"C")</f>
        <v>0</v>
      </c>
      <c r="N224" s="653"/>
      <c r="O224" s="654">
        <f>SUMIFS($BD$17:$BD$216,$F$17:$F$216,"看護職員",$H$17:$H$216,"C")</f>
        <v>0</v>
      </c>
      <c r="P224" s="654"/>
      <c r="Q224" s="139"/>
      <c r="R224" s="655">
        <v>0</v>
      </c>
      <c r="S224" s="655"/>
      <c r="T224" s="656">
        <v>0</v>
      </c>
      <c r="U224" s="656"/>
      <c r="V224" s="140"/>
      <c r="W224" s="651" t="s">
        <v>36</v>
      </c>
      <c r="X224" s="652"/>
      <c r="Y224" s="2"/>
      <c r="Z224" s="127"/>
      <c r="AA224" s="648" t="s">
        <v>8</v>
      </c>
      <c r="AB224" s="648"/>
      <c r="AC224" s="653">
        <f>SUMIFS($BB$17:$BB$216,$F$17:$F$216,"介護職員",$H$17:$H$216,"C")</f>
        <v>0</v>
      </c>
      <c r="AD224" s="653"/>
      <c r="AE224" s="654">
        <f>SUMIFS($BD$17:$BD$216,$F$17:$F$216,"介護職員",$H$17:$H$216,"C")</f>
        <v>0</v>
      </c>
      <c r="AF224" s="654"/>
      <c r="AG224" s="139"/>
      <c r="AH224" s="655">
        <v>0</v>
      </c>
      <c r="AI224" s="655"/>
      <c r="AJ224" s="656">
        <v>0</v>
      </c>
      <c r="AK224" s="656"/>
      <c r="AL224" s="140"/>
      <c r="AM224" s="651" t="s">
        <v>36</v>
      </c>
      <c r="AN224" s="65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c r="B225" s="49"/>
      <c r="C225" s="69"/>
      <c r="D225" s="69"/>
      <c r="E225" s="69"/>
      <c r="F225" s="69"/>
      <c r="G225" s="69"/>
      <c r="H225" s="69"/>
      <c r="I225" s="124"/>
      <c r="J225" s="125"/>
      <c r="K225" s="648" t="s">
        <v>9</v>
      </c>
      <c r="L225" s="648"/>
      <c r="M225" s="653">
        <f>SUMIFS($BB$17:$BB$216,$F$17:$F$216,"看護職員",$H$17:$H$216,"D")</f>
        <v>0</v>
      </c>
      <c r="N225" s="653"/>
      <c r="O225" s="654">
        <f>SUMIFS($BD$17:$BD$216,$F$17:$F$216,"看護職員",$H$17:$H$216,"D")</f>
        <v>0</v>
      </c>
      <c r="P225" s="654"/>
      <c r="Q225" s="139"/>
      <c r="R225" s="655">
        <v>0</v>
      </c>
      <c r="S225" s="655"/>
      <c r="T225" s="656">
        <v>0</v>
      </c>
      <c r="U225" s="656"/>
      <c r="V225" s="140"/>
      <c r="W225" s="651" t="s">
        <v>36</v>
      </c>
      <c r="X225" s="652"/>
      <c r="Y225" s="2"/>
      <c r="Z225" s="127"/>
      <c r="AA225" s="648" t="s">
        <v>9</v>
      </c>
      <c r="AB225" s="648"/>
      <c r="AC225" s="653">
        <f>SUMIFS($BB$17:$BB$216,$F$17:$F$216,"介護職員",$H$17:$H$216,"D")</f>
        <v>0</v>
      </c>
      <c r="AD225" s="653"/>
      <c r="AE225" s="654">
        <f>SUMIFS($BD$17:$BD$216,$F$17:$F$216,"介護職員",$H$17:$H$216,"D")</f>
        <v>0</v>
      </c>
      <c r="AF225" s="654"/>
      <c r="AG225" s="139"/>
      <c r="AH225" s="655">
        <v>0</v>
      </c>
      <c r="AI225" s="655"/>
      <c r="AJ225" s="656">
        <v>0</v>
      </c>
      <c r="AK225" s="656"/>
      <c r="AL225" s="140"/>
      <c r="AM225" s="651" t="s">
        <v>36</v>
      </c>
      <c r="AN225" s="65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c r="B226" s="49"/>
      <c r="C226" s="69"/>
      <c r="D226" s="69"/>
      <c r="E226" s="69"/>
      <c r="F226" s="69"/>
      <c r="G226" s="69"/>
      <c r="H226" s="69"/>
      <c r="I226" s="124"/>
      <c r="J226" s="125"/>
      <c r="K226" s="648" t="s">
        <v>139</v>
      </c>
      <c r="L226" s="648"/>
      <c r="M226" s="653">
        <f>SUM(M222:N225)</f>
        <v>0</v>
      </c>
      <c r="N226" s="653"/>
      <c r="O226" s="654">
        <f>SUM(O222:P225)</f>
        <v>0</v>
      </c>
      <c r="P226" s="654"/>
      <c r="Q226" s="139"/>
      <c r="R226" s="653">
        <f>SUM(R222:S225)</f>
        <v>0</v>
      </c>
      <c r="S226" s="653"/>
      <c r="T226" s="654">
        <f>SUM(T222:U225)</f>
        <v>0</v>
      </c>
      <c r="U226" s="654"/>
      <c r="V226" s="140"/>
      <c r="W226" s="668">
        <f>SUM(W222:X223)</f>
        <v>0</v>
      </c>
      <c r="X226" s="669"/>
      <c r="Y226" s="2"/>
      <c r="Z226" s="127"/>
      <c r="AA226" s="648" t="s">
        <v>139</v>
      </c>
      <c r="AB226" s="648"/>
      <c r="AC226" s="653">
        <f>SUM(AC222:AD225)</f>
        <v>0</v>
      </c>
      <c r="AD226" s="653"/>
      <c r="AE226" s="654">
        <f>SUM(AE222:AF225)</f>
        <v>0</v>
      </c>
      <c r="AF226" s="654"/>
      <c r="AG226" s="139"/>
      <c r="AH226" s="653">
        <f>SUM(AH222:AI225)</f>
        <v>0</v>
      </c>
      <c r="AI226" s="653"/>
      <c r="AJ226" s="654">
        <f>SUM(AJ222:AK225)</f>
        <v>0</v>
      </c>
      <c r="AK226" s="654"/>
      <c r="AL226" s="140"/>
      <c r="AM226" s="668">
        <f>SUM(AM222:AN223)</f>
        <v>0</v>
      </c>
      <c r="AN226" s="669"/>
      <c r="AO226" s="127"/>
      <c r="AP226" s="127"/>
      <c r="AQ226" s="648" t="s">
        <v>4</v>
      </c>
      <c r="AR226" s="648"/>
      <c r="AS226" s="648" t="s">
        <v>5</v>
      </c>
      <c r="AT226" s="648"/>
      <c r="AU226" s="648"/>
      <c r="AV226" s="648"/>
      <c r="AW226" s="127"/>
      <c r="AX226" s="127"/>
      <c r="AY226" s="127"/>
      <c r="AZ226" s="127"/>
      <c r="BA226" s="127"/>
      <c r="BB226" s="127"/>
      <c r="BC226" s="127"/>
      <c r="BD226" s="128"/>
      <c r="BE226" s="76"/>
      <c r="BF226" s="220"/>
      <c r="BG226" s="220"/>
      <c r="BH226" s="220"/>
      <c r="BI226" s="220"/>
      <c r="BJ226" s="220"/>
    </row>
    <row r="227" spans="2:62" ht="20.25" customHeight="1">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648" t="s">
        <v>6</v>
      </c>
      <c r="AR227" s="648"/>
      <c r="AS227" s="648" t="s">
        <v>94</v>
      </c>
      <c r="AT227" s="648"/>
      <c r="AU227" s="648"/>
      <c r="AV227" s="648"/>
      <c r="AW227" s="127"/>
      <c r="AX227" s="127"/>
      <c r="AY227" s="127"/>
      <c r="AZ227" s="127"/>
      <c r="BA227" s="127"/>
      <c r="BB227" s="127"/>
      <c r="BC227" s="127"/>
      <c r="BD227" s="128"/>
      <c r="BE227" s="76"/>
      <c r="BF227" s="220"/>
      <c r="BG227" s="220"/>
      <c r="BH227" s="220"/>
      <c r="BI227" s="220"/>
      <c r="BJ227" s="220"/>
    </row>
    <row r="228" spans="2:62" ht="20.25" customHeight="1">
      <c r="B228" s="49"/>
      <c r="C228" s="69"/>
      <c r="D228" s="69"/>
      <c r="E228" s="69"/>
      <c r="F228" s="69"/>
      <c r="G228" s="69"/>
      <c r="H228" s="69"/>
      <c r="I228" s="124"/>
      <c r="J228" s="124"/>
      <c r="K228" s="126" t="s">
        <v>142</v>
      </c>
      <c r="L228" s="125"/>
      <c r="M228" s="125"/>
      <c r="N228" s="125"/>
      <c r="O228" s="125"/>
      <c r="P228" s="125"/>
      <c r="Q228" s="160" t="s">
        <v>242</v>
      </c>
      <c r="R228" s="662" t="s">
        <v>243</v>
      </c>
      <c r="S228" s="663"/>
      <c r="T228" s="137"/>
      <c r="U228" s="137"/>
      <c r="V228" s="125"/>
      <c r="W228" s="125"/>
      <c r="X228" s="125"/>
      <c r="Y228" s="127"/>
      <c r="Z228" s="127"/>
      <c r="AA228" s="126" t="s">
        <v>142</v>
      </c>
      <c r="AB228" s="125"/>
      <c r="AC228" s="125"/>
      <c r="AD228" s="125"/>
      <c r="AE228" s="125"/>
      <c r="AF228" s="125"/>
      <c r="AG228" s="160" t="s">
        <v>242</v>
      </c>
      <c r="AH228" s="664" t="str">
        <f>R228</f>
        <v>週</v>
      </c>
      <c r="AI228" s="665"/>
      <c r="AJ228" s="137"/>
      <c r="AK228" s="137"/>
      <c r="AL228" s="125"/>
      <c r="AM228" s="125"/>
      <c r="AN228" s="125"/>
      <c r="AO228" s="127"/>
      <c r="AP228" s="127"/>
      <c r="AQ228" s="648" t="s">
        <v>7</v>
      </c>
      <c r="AR228" s="648"/>
      <c r="AS228" s="648" t="s">
        <v>95</v>
      </c>
      <c r="AT228" s="648"/>
      <c r="AU228" s="648"/>
      <c r="AV228" s="648"/>
      <c r="AW228" s="127"/>
      <c r="AX228" s="127"/>
      <c r="AY228" s="127"/>
      <c r="AZ228" s="127"/>
      <c r="BA228" s="127"/>
      <c r="BB228" s="127"/>
      <c r="BC228" s="127"/>
      <c r="BD228" s="128"/>
      <c r="BE228" s="76"/>
      <c r="BF228" s="220"/>
      <c r="BG228" s="220"/>
      <c r="BH228" s="220"/>
      <c r="BI228" s="220"/>
      <c r="BJ228" s="220"/>
    </row>
    <row r="229" spans="2:62" ht="20.25" customHeight="1">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648" t="s">
        <v>8</v>
      </c>
      <c r="AR229" s="648"/>
      <c r="AS229" s="648" t="s">
        <v>96</v>
      </c>
      <c r="AT229" s="648"/>
      <c r="AU229" s="648"/>
      <c r="AV229" s="648"/>
      <c r="AW229" s="127"/>
      <c r="AX229" s="127"/>
      <c r="AY229" s="127"/>
      <c r="AZ229" s="127"/>
      <c r="BA229" s="127"/>
      <c r="BB229" s="127"/>
      <c r="BC229" s="127"/>
      <c r="BD229" s="128"/>
      <c r="BE229" s="76"/>
      <c r="BF229" s="220"/>
      <c r="BG229" s="220"/>
      <c r="BH229" s="220"/>
      <c r="BI229" s="220"/>
      <c r="BJ229" s="220"/>
    </row>
    <row r="230" spans="2:62" ht="20.25" customHeight="1">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648" t="s">
        <v>9</v>
      </c>
      <c r="AR230" s="648"/>
      <c r="AS230" s="648" t="s">
        <v>157</v>
      </c>
      <c r="AT230" s="648"/>
      <c r="AU230" s="648"/>
      <c r="AV230" s="648"/>
      <c r="AW230" s="127"/>
      <c r="AX230" s="127"/>
      <c r="AY230" s="127"/>
      <c r="AZ230" s="127"/>
      <c r="BA230" s="127"/>
      <c r="BB230" s="127"/>
      <c r="BC230" s="127"/>
      <c r="BD230" s="128"/>
      <c r="BE230" s="76"/>
      <c r="BF230" s="220"/>
      <c r="BG230" s="220"/>
      <c r="BH230" s="220"/>
      <c r="BI230" s="220"/>
      <c r="BJ230" s="220"/>
    </row>
    <row r="231" spans="2:62" ht="20.25" customHeight="1">
      <c r="I231" s="2"/>
      <c r="J231" s="2"/>
      <c r="K231" s="649">
        <f>IF($R$228="週",T226,R226)</f>
        <v>0</v>
      </c>
      <c r="L231" s="649"/>
      <c r="M231" s="649"/>
      <c r="N231" s="649"/>
      <c r="O231" s="217" t="s">
        <v>146</v>
      </c>
      <c r="P231" s="648">
        <f>IF($R$228="週",$BA$6,$BE$6)</f>
        <v>40</v>
      </c>
      <c r="Q231" s="648"/>
      <c r="R231" s="648"/>
      <c r="S231" s="648"/>
      <c r="T231" s="217" t="s">
        <v>147</v>
      </c>
      <c r="U231" s="650">
        <f>ROUNDDOWN(K231/P231,1)</f>
        <v>0</v>
      </c>
      <c r="V231" s="650"/>
      <c r="W231" s="650"/>
      <c r="X231" s="650"/>
      <c r="Y231" s="2"/>
      <c r="Z231" s="2"/>
      <c r="AA231" s="649">
        <f>IF($AH$228="週",AJ226,AH226)</f>
        <v>0</v>
      </c>
      <c r="AB231" s="649"/>
      <c r="AC231" s="649"/>
      <c r="AD231" s="649"/>
      <c r="AE231" s="217" t="s">
        <v>146</v>
      </c>
      <c r="AF231" s="648">
        <f>IF($AH$228="週",$BA$6,$BE$6)</f>
        <v>40</v>
      </c>
      <c r="AG231" s="648"/>
      <c r="AH231" s="648"/>
      <c r="AI231" s="648"/>
      <c r="AJ231" s="217" t="s">
        <v>147</v>
      </c>
      <c r="AK231" s="650">
        <f>ROUNDDOWN(AA231/AF231,1)</f>
        <v>0</v>
      </c>
      <c r="AL231" s="650"/>
      <c r="AM231" s="650"/>
      <c r="AN231" s="650"/>
      <c r="AO231" s="2"/>
      <c r="AP231" s="2"/>
      <c r="AQ231" s="2"/>
      <c r="AR231" s="2"/>
      <c r="AS231" s="2"/>
      <c r="AT231" s="2"/>
      <c r="AU231" s="2"/>
      <c r="AV231" s="2"/>
      <c r="AW231" s="2"/>
      <c r="AX231" s="2"/>
      <c r="AY231" s="2"/>
      <c r="AZ231" s="2"/>
      <c r="BA231" s="2"/>
      <c r="BB231" s="2"/>
      <c r="BC231" s="2"/>
      <c r="BD231" s="2"/>
    </row>
    <row r="232" spans="2:62" ht="20.25" customHeight="1">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c r="I234" s="2"/>
      <c r="J234" s="2"/>
      <c r="K234" s="125" t="s">
        <v>135</v>
      </c>
      <c r="L234" s="125"/>
      <c r="M234" s="125"/>
      <c r="N234" s="125"/>
      <c r="O234" s="125"/>
      <c r="P234" s="125"/>
      <c r="Q234" s="125"/>
      <c r="R234" s="125"/>
      <c r="S234" s="125"/>
      <c r="T234" s="126"/>
      <c r="U234" s="657"/>
      <c r="V234" s="657"/>
      <c r="W234" s="657"/>
      <c r="X234" s="657"/>
      <c r="Y234" s="2"/>
      <c r="Z234" s="2"/>
      <c r="AA234" s="125" t="s">
        <v>135</v>
      </c>
      <c r="AB234" s="125"/>
      <c r="AC234" s="125"/>
      <c r="AD234" s="125"/>
      <c r="AE234" s="125"/>
      <c r="AF234" s="125"/>
      <c r="AG234" s="125"/>
      <c r="AH234" s="125"/>
      <c r="AI234" s="125"/>
      <c r="AJ234" s="126"/>
      <c r="AK234" s="657"/>
      <c r="AL234" s="657"/>
      <c r="AM234" s="657"/>
      <c r="AN234" s="657"/>
      <c r="AO234" s="2"/>
      <c r="AP234" s="2"/>
      <c r="AQ234" s="2"/>
      <c r="AR234" s="2"/>
      <c r="AS234" s="2"/>
      <c r="AT234" s="2"/>
      <c r="AU234" s="2"/>
      <c r="AV234" s="2"/>
      <c r="AW234" s="2"/>
      <c r="AX234" s="2"/>
      <c r="AY234" s="2"/>
      <c r="AZ234" s="2"/>
      <c r="BA234" s="2"/>
      <c r="BB234" s="2"/>
      <c r="BC234" s="2"/>
      <c r="BD234" s="2"/>
    </row>
    <row r="235" spans="2:62" ht="20.25" customHeight="1">
      <c r="I235" s="2"/>
      <c r="J235" s="2"/>
      <c r="K235" s="129" t="s">
        <v>149</v>
      </c>
      <c r="L235" s="129"/>
      <c r="M235" s="129"/>
      <c r="N235" s="129"/>
      <c r="O235" s="129"/>
      <c r="P235" s="125" t="s">
        <v>150</v>
      </c>
      <c r="Q235" s="129"/>
      <c r="R235" s="129"/>
      <c r="S235" s="129"/>
      <c r="T235" s="129"/>
      <c r="U235" s="658" t="s">
        <v>139</v>
      </c>
      <c r="V235" s="658"/>
      <c r="W235" s="658"/>
      <c r="X235" s="658"/>
      <c r="Y235" s="2"/>
      <c r="Z235" s="2"/>
      <c r="AA235" s="129" t="s">
        <v>149</v>
      </c>
      <c r="AB235" s="129"/>
      <c r="AC235" s="129"/>
      <c r="AD235" s="129"/>
      <c r="AE235" s="129"/>
      <c r="AF235" s="125" t="s">
        <v>150</v>
      </c>
      <c r="AG235" s="129"/>
      <c r="AH235" s="129"/>
      <c r="AI235" s="129"/>
      <c r="AJ235" s="129"/>
      <c r="AK235" s="658" t="s">
        <v>139</v>
      </c>
      <c r="AL235" s="658"/>
      <c r="AM235" s="658"/>
      <c r="AN235" s="658"/>
      <c r="AO235" s="2"/>
      <c r="AP235" s="2"/>
      <c r="AQ235" s="2"/>
      <c r="AR235" s="2"/>
      <c r="AS235" s="2"/>
      <c r="AT235" s="2"/>
      <c r="AU235" s="2"/>
      <c r="AV235" s="2"/>
      <c r="AW235" s="2"/>
      <c r="AX235" s="2"/>
      <c r="AY235" s="2"/>
      <c r="AZ235" s="2"/>
      <c r="BA235" s="2"/>
      <c r="BB235" s="2"/>
      <c r="BC235" s="2"/>
      <c r="BD235" s="2"/>
    </row>
    <row r="236" spans="2:62" ht="20.25" customHeight="1">
      <c r="I236" s="2"/>
      <c r="J236" s="2"/>
      <c r="K236" s="648">
        <f>W226</f>
        <v>0</v>
      </c>
      <c r="L236" s="648"/>
      <c r="M236" s="648"/>
      <c r="N236" s="648"/>
      <c r="O236" s="217" t="s">
        <v>153</v>
      </c>
      <c r="P236" s="650">
        <f>U231</f>
        <v>0</v>
      </c>
      <c r="Q236" s="650"/>
      <c r="R236" s="650"/>
      <c r="S236" s="650"/>
      <c r="T236" s="217" t="s">
        <v>147</v>
      </c>
      <c r="U236" s="659">
        <f>ROUNDDOWN(K236+P236,1)</f>
        <v>0</v>
      </c>
      <c r="V236" s="659"/>
      <c r="W236" s="659"/>
      <c r="X236" s="659"/>
      <c r="Y236" s="138"/>
      <c r="Z236" s="138"/>
      <c r="AA236" s="660">
        <f>AM226</f>
        <v>0</v>
      </c>
      <c r="AB236" s="660"/>
      <c r="AC236" s="660"/>
      <c r="AD236" s="660"/>
      <c r="AE236" s="136" t="s">
        <v>153</v>
      </c>
      <c r="AF236" s="661">
        <f>AK231</f>
        <v>0</v>
      </c>
      <c r="AG236" s="661"/>
      <c r="AH236" s="661"/>
      <c r="AI236" s="661"/>
      <c r="AJ236" s="136" t="s">
        <v>147</v>
      </c>
      <c r="AK236" s="659">
        <f>ROUNDDOWN(AA236+AF236,1)</f>
        <v>0</v>
      </c>
      <c r="AL236" s="659"/>
      <c r="AM236" s="659"/>
      <c r="AN236" s="659"/>
      <c r="AO236" s="2"/>
      <c r="AP236" s="2"/>
      <c r="AQ236" s="2"/>
      <c r="AR236" s="2"/>
      <c r="AS236" s="2"/>
      <c r="AT236" s="2"/>
      <c r="AU236" s="2"/>
      <c r="AV236" s="2"/>
      <c r="AW236" s="2"/>
      <c r="AX236" s="2"/>
      <c r="AY236" s="2"/>
      <c r="AZ236" s="2"/>
      <c r="BA236" s="2"/>
      <c r="BB236" s="2"/>
      <c r="BC236" s="2"/>
      <c r="BD236" s="2"/>
    </row>
    <row r="237" spans="2:62" ht="20.25" customHeight="1"/>
    <row r="238" spans="2:62" ht="20.25" customHeight="1"/>
    <row r="239" spans="2:62" ht="20.25" customHeight="1"/>
    <row r="240" spans="2:62"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59">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c r="A285" s="11"/>
      <c r="B285" s="11"/>
      <c r="C285" s="14"/>
      <c r="D285" s="14"/>
      <c r="E285" s="14"/>
      <c r="F285" s="14"/>
      <c r="G285" s="14"/>
      <c r="H285" s="14"/>
      <c r="I285" s="14"/>
      <c r="J285" s="14"/>
      <c r="K285" s="12"/>
      <c r="L285" s="12"/>
      <c r="M285" s="11"/>
      <c r="N285" s="11"/>
      <c r="O285" s="11"/>
      <c r="P285" s="11"/>
      <c r="Q285" s="11"/>
      <c r="R285" s="11"/>
    </row>
    <row r="286" spans="1:59">
      <c r="A286" s="11"/>
      <c r="B286" s="11"/>
      <c r="C286" s="14"/>
      <c r="D286" s="14"/>
      <c r="E286" s="14"/>
      <c r="F286" s="14"/>
      <c r="G286" s="14"/>
      <c r="H286" s="14"/>
      <c r="I286" s="14"/>
      <c r="J286" s="14"/>
      <c r="K286" s="12"/>
      <c r="L286" s="12"/>
      <c r="M286" s="11"/>
      <c r="N286" s="11"/>
      <c r="O286" s="11"/>
      <c r="P286" s="11"/>
      <c r="Q286" s="11"/>
      <c r="R286" s="11"/>
    </row>
    <row r="287" spans="1:59">
      <c r="C287" s="3"/>
      <c r="D287" s="3"/>
      <c r="E287" s="3"/>
      <c r="F287" s="3"/>
      <c r="G287" s="3"/>
      <c r="H287" s="3"/>
      <c r="I287" s="3"/>
      <c r="J287" s="3"/>
    </row>
    <row r="288" spans="1:59">
      <c r="C288" s="3"/>
      <c r="D288" s="3"/>
      <c r="E288" s="3"/>
      <c r="F288" s="3"/>
      <c r="G288" s="3"/>
      <c r="H288" s="3"/>
      <c r="I288" s="3"/>
      <c r="J288" s="3"/>
    </row>
    <row r="289" spans="3:10">
      <c r="C289" s="3"/>
      <c r="D289" s="3"/>
      <c r="E289" s="3"/>
      <c r="F289" s="3"/>
      <c r="G289" s="3"/>
      <c r="H289" s="3"/>
      <c r="I289" s="3"/>
      <c r="J289" s="3"/>
    </row>
    <row r="290" spans="3:10">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85" priority="208">
      <formula>OR(#REF!=$B217,#REF!=$B217)</formula>
    </cfRule>
  </conditionalFormatting>
  <conditionalFormatting sqref="Z220 W220:X220 W229:Z229 AO229:BA229 AO220:BA220">
    <cfRule type="expression" dxfId="484" priority="209">
      <formula>OR(#REF!=$B218,#REF!=$B218)</formula>
    </cfRule>
  </conditionalFormatting>
  <conditionalFormatting sqref="AM230:AN230">
    <cfRule type="expression" dxfId="483" priority="206">
      <formula>OR(#REF!=$B217,#REF!=$B217)</formula>
    </cfRule>
  </conditionalFormatting>
  <conditionalFormatting sqref="AM220:AN220 AM229:AN229">
    <cfRule type="expression" dxfId="482" priority="207">
      <formula>OR(#REF!=$B218,#REF!=$B218)</formula>
    </cfRule>
  </conditionalFormatting>
  <conditionalFormatting sqref="BB18:BE18">
    <cfRule type="expression" dxfId="481" priority="205">
      <formula>INDIRECT(ADDRESS(ROW(),COLUMN()))=TRUNC(INDIRECT(ADDRESS(ROW(),COLUMN())))</formula>
    </cfRule>
  </conditionalFormatting>
  <conditionalFormatting sqref="BB20:BE20">
    <cfRule type="expression" dxfId="480" priority="204">
      <formula>INDIRECT(ADDRESS(ROW(),COLUMN()))=TRUNC(INDIRECT(ADDRESS(ROW(),COLUMN())))</formula>
    </cfRule>
  </conditionalFormatting>
  <conditionalFormatting sqref="BB22:BE22">
    <cfRule type="expression" dxfId="479" priority="203">
      <formula>INDIRECT(ADDRESS(ROW(),COLUMN()))=TRUNC(INDIRECT(ADDRESS(ROW(),COLUMN())))</formula>
    </cfRule>
  </conditionalFormatting>
  <conditionalFormatting sqref="BB24:BE24">
    <cfRule type="expression" dxfId="478" priority="202">
      <formula>INDIRECT(ADDRESS(ROW(),COLUMN()))=TRUNC(INDIRECT(ADDRESS(ROW(),COLUMN())))</formula>
    </cfRule>
  </conditionalFormatting>
  <conditionalFormatting sqref="BB26:BE26">
    <cfRule type="expression" dxfId="477" priority="201">
      <formula>INDIRECT(ADDRESS(ROW(),COLUMN()))=TRUNC(INDIRECT(ADDRESS(ROW(),COLUMN())))</formula>
    </cfRule>
  </conditionalFormatting>
  <conditionalFormatting sqref="BB28:BE28">
    <cfRule type="expression" dxfId="476" priority="200">
      <formula>INDIRECT(ADDRESS(ROW(),COLUMN()))=TRUNC(INDIRECT(ADDRESS(ROW(),COLUMN())))</formula>
    </cfRule>
  </conditionalFormatting>
  <conditionalFormatting sqref="BB30:BE30">
    <cfRule type="expression" dxfId="475" priority="199">
      <formula>INDIRECT(ADDRESS(ROW(),COLUMN()))=TRUNC(INDIRECT(ADDRESS(ROW(),COLUMN())))</formula>
    </cfRule>
  </conditionalFormatting>
  <conditionalFormatting sqref="BB32:BE32">
    <cfRule type="expression" dxfId="474" priority="198">
      <formula>INDIRECT(ADDRESS(ROW(),COLUMN()))=TRUNC(INDIRECT(ADDRESS(ROW(),COLUMN())))</formula>
    </cfRule>
  </conditionalFormatting>
  <conditionalFormatting sqref="BB34:BE34">
    <cfRule type="expression" dxfId="473" priority="197">
      <formula>INDIRECT(ADDRESS(ROW(),COLUMN()))=TRUNC(INDIRECT(ADDRESS(ROW(),COLUMN())))</formula>
    </cfRule>
  </conditionalFormatting>
  <conditionalFormatting sqref="BB36:BE36">
    <cfRule type="expression" dxfId="472" priority="196">
      <formula>INDIRECT(ADDRESS(ROW(),COLUMN()))=TRUNC(INDIRECT(ADDRESS(ROW(),COLUMN())))</formula>
    </cfRule>
  </conditionalFormatting>
  <conditionalFormatting sqref="BB38:BE38">
    <cfRule type="expression" dxfId="471" priority="195">
      <formula>INDIRECT(ADDRESS(ROW(),COLUMN()))=TRUNC(INDIRECT(ADDRESS(ROW(),COLUMN())))</formula>
    </cfRule>
  </conditionalFormatting>
  <conditionalFormatting sqref="BB40:BE40">
    <cfRule type="expression" dxfId="470" priority="194">
      <formula>INDIRECT(ADDRESS(ROW(),COLUMN()))=TRUNC(INDIRECT(ADDRESS(ROW(),COLUMN())))</formula>
    </cfRule>
  </conditionalFormatting>
  <conditionalFormatting sqref="BB42:BE42">
    <cfRule type="expression" dxfId="469" priority="193">
      <formula>INDIRECT(ADDRESS(ROW(),COLUMN()))=TRUNC(INDIRECT(ADDRESS(ROW(),COLUMN())))</formula>
    </cfRule>
  </conditionalFormatting>
  <conditionalFormatting sqref="BB44:BE44">
    <cfRule type="expression" dxfId="468" priority="192">
      <formula>INDIRECT(ADDRESS(ROW(),COLUMN()))=TRUNC(INDIRECT(ADDRESS(ROW(),COLUMN())))</formula>
    </cfRule>
  </conditionalFormatting>
  <conditionalFormatting sqref="BB46:BE46">
    <cfRule type="expression" dxfId="467" priority="191">
      <formula>INDIRECT(ADDRESS(ROW(),COLUMN()))=TRUNC(INDIRECT(ADDRESS(ROW(),COLUMN())))</formula>
    </cfRule>
  </conditionalFormatting>
  <conditionalFormatting sqref="BB48:BE48">
    <cfRule type="expression" dxfId="466" priority="190">
      <formula>INDIRECT(ADDRESS(ROW(),COLUMN()))=TRUNC(INDIRECT(ADDRESS(ROW(),COLUMN())))</formula>
    </cfRule>
  </conditionalFormatting>
  <conditionalFormatting sqref="BB50:BE50">
    <cfRule type="expression" dxfId="465" priority="189">
      <formula>INDIRECT(ADDRESS(ROW(),COLUMN()))=TRUNC(INDIRECT(ADDRESS(ROW(),COLUMN())))</formula>
    </cfRule>
  </conditionalFormatting>
  <conditionalFormatting sqref="BB52:BE52">
    <cfRule type="expression" dxfId="464" priority="188">
      <formula>INDIRECT(ADDRESS(ROW(),COLUMN()))=TRUNC(INDIRECT(ADDRESS(ROW(),COLUMN())))</formula>
    </cfRule>
  </conditionalFormatting>
  <conditionalFormatting sqref="BB54:BE54">
    <cfRule type="expression" dxfId="463" priority="187">
      <formula>INDIRECT(ADDRESS(ROW(),COLUMN()))=TRUNC(INDIRECT(ADDRESS(ROW(),COLUMN())))</formula>
    </cfRule>
  </conditionalFormatting>
  <conditionalFormatting sqref="BB56:BE56">
    <cfRule type="expression" dxfId="462" priority="186">
      <formula>INDIRECT(ADDRESS(ROW(),COLUMN()))=TRUNC(INDIRECT(ADDRESS(ROW(),COLUMN())))</formula>
    </cfRule>
  </conditionalFormatting>
  <conditionalFormatting sqref="BB58:BE58">
    <cfRule type="expression" dxfId="461" priority="185">
      <formula>INDIRECT(ADDRESS(ROW(),COLUMN()))=TRUNC(INDIRECT(ADDRESS(ROW(),COLUMN())))</formula>
    </cfRule>
  </conditionalFormatting>
  <conditionalFormatting sqref="BB60:BE60">
    <cfRule type="expression" dxfId="460" priority="184">
      <formula>INDIRECT(ADDRESS(ROW(),COLUMN()))=TRUNC(INDIRECT(ADDRESS(ROW(),COLUMN())))</formula>
    </cfRule>
  </conditionalFormatting>
  <conditionalFormatting sqref="BB62:BE62">
    <cfRule type="expression" dxfId="459" priority="183">
      <formula>INDIRECT(ADDRESS(ROW(),COLUMN()))=TRUNC(INDIRECT(ADDRESS(ROW(),COLUMN())))</formula>
    </cfRule>
  </conditionalFormatting>
  <conditionalFormatting sqref="BB64:BE64">
    <cfRule type="expression" dxfId="458" priority="182">
      <formula>INDIRECT(ADDRESS(ROW(),COLUMN()))=TRUNC(INDIRECT(ADDRESS(ROW(),COLUMN())))</formula>
    </cfRule>
  </conditionalFormatting>
  <conditionalFormatting sqref="BB66:BE66">
    <cfRule type="expression" dxfId="457" priority="181">
      <formula>INDIRECT(ADDRESS(ROW(),COLUMN()))=TRUNC(INDIRECT(ADDRESS(ROW(),COLUMN())))</formula>
    </cfRule>
  </conditionalFormatting>
  <conditionalFormatting sqref="BB68:BE68">
    <cfRule type="expression" dxfId="456" priority="180">
      <formula>INDIRECT(ADDRESS(ROW(),COLUMN()))=TRUNC(INDIRECT(ADDRESS(ROW(),COLUMN())))</formula>
    </cfRule>
  </conditionalFormatting>
  <conditionalFormatting sqref="BB70:BE70">
    <cfRule type="expression" dxfId="455" priority="179">
      <formula>INDIRECT(ADDRESS(ROW(),COLUMN()))=TRUNC(INDIRECT(ADDRESS(ROW(),COLUMN())))</formula>
    </cfRule>
  </conditionalFormatting>
  <conditionalFormatting sqref="BB72:BE72">
    <cfRule type="expression" dxfId="454" priority="178">
      <formula>INDIRECT(ADDRESS(ROW(),COLUMN()))=TRUNC(INDIRECT(ADDRESS(ROW(),COLUMN())))</formula>
    </cfRule>
  </conditionalFormatting>
  <conditionalFormatting sqref="BB74:BE74">
    <cfRule type="expression" dxfId="453" priority="177">
      <formula>INDIRECT(ADDRESS(ROW(),COLUMN()))=TRUNC(INDIRECT(ADDRESS(ROW(),COLUMN())))</formula>
    </cfRule>
  </conditionalFormatting>
  <conditionalFormatting sqref="AC226:AN226 AG222:AN225">
    <cfRule type="expression" dxfId="452" priority="175">
      <formula>INDIRECT(ADDRESS(ROW(),COLUMN()))=TRUNC(INDIRECT(ADDRESS(ROW(),COLUMN())))</formula>
    </cfRule>
  </conditionalFormatting>
  <conditionalFormatting sqref="M222:X226">
    <cfRule type="expression" dxfId="451" priority="176">
      <formula>INDIRECT(ADDRESS(ROW(),COLUMN()))=TRUNC(INDIRECT(ADDRESS(ROW(),COLUMN())))</formula>
    </cfRule>
  </conditionalFormatting>
  <conditionalFormatting sqref="K231:N231">
    <cfRule type="expression" dxfId="450" priority="174">
      <formula>INDIRECT(ADDRESS(ROW(),COLUMN()))=TRUNC(INDIRECT(ADDRESS(ROW(),COLUMN())))</formula>
    </cfRule>
  </conditionalFormatting>
  <conditionalFormatting sqref="AA231:AD231">
    <cfRule type="expression" dxfId="449" priority="173">
      <formula>INDIRECT(ADDRESS(ROW(),COLUMN()))=TRUNC(INDIRECT(ADDRESS(ROW(),COLUMN())))</formula>
    </cfRule>
  </conditionalFormatting>
  <conditionalFormatting sqref="AC222:AF225">
    <cfRule type="expression" dxfId="448" priority="172">
      <formula>INDIRECT(ADDRESS(ROW(),COLUMN()))=TRUNC(INDIRECT(ADDRESS(ROW(),COLUMN())))</formula>
    </cfRule>
  </conditionalFormatting>
  <conditionalFormatting sqref="W18:BA18">
    <cfRule type="expression" dxfId="447" priority="170">
      <formula>INDIRECT(ADDRESS(ROW(),COLUMN()))=TRUNC(INDIRECT(ADDRESS(ROW(),COLUMN())))</formula>
    </cfRule>
  </conditionalFormatting>
  <conditionalFormatting sqref="W20:BA20">
    <cfRule type="expression" dxfId="446" priority="171">
      <formula>INDIRECT(ADDRESS(ROW(),COLUMN()))=TRUNC(INDIRECT(ADDRESS(ROW(),COLUMN())))</formula>
    </cfRule>
  </conditionalFormatting>
  <conditionalFormatting sqref="W188:BA188">
    <cfRule type="expression" dxfId="445" priority="29">
      <formula>INDIRECT(ADDRESS(ROW(),COLUMN()))=TRUNC(INDIRECT(ADDRESS(ROW(),COLUMN())))</formula>
    </cfRule>
  </conditionalFormatting>
  <conditionalFormatting sqref="W22:BA22">
    <cfRule type="expression" dxfId="444" priority="169">
      <formula>INDIRECT(ADDRESS(ROW(),COLUMN()))=TRUNC(INDIRECT(ADDRESS(ROW(),COLUMN())))</formula>
    </cfRule>
  </conditionalFormatting>
  <conditionalFormatting sqref="W24:BA24">
    <cfRule type="expression" dxfId="443" priority="168">
      <formula>INDIRECT(ADDRESS(ROW(),COLUMN()))=TRUNC(INDIRECT(ADDRESS(ROW(),COLUMN())))</formula>
    </cfRule>
  </conditionalFormatting>
  <conditionalFormatting sqref="W26:BA26">
    <cfRule type="expression" dxfId="442" priority="167">
      <formula>INDIRECT(ADDRESS(ROW(),COLUMN()))=TRUNC(INDIRECT(ADDRESS(ROW(),COLUMN())))</formula>
    </cfRule>
  </conditionalFormatting>
  <conditionalFormatting sqref="W28:BA28">
    <cfRule type="expression" dxfId="441" priority="166">
      <formula>INDIRECT(ADDRESS(ROW(),COLUMN()))=TRUNC(INDIRECT(ADDRESS(ROW(),COLUMN())))</formula>
    </cfRule>
  </conditionalFormatting>
  <conditionalFormatting sqref="W30:BA30">
    <cfRule type="expression" dxfId="440" priority="165">
      <formula>INDIRECT(ADDRESS(ROW(),COLUMN()))=TRUNC(INDIRECT(ADDRESS(ROW(),COLUMN())))</formula>
    </cfRule>
  </conditionalFormatting>
  <conditionalFormatting sqref="W32:BA32">
    <cfRule type="expression" dxfId="439" priority="164">
      <formula>INDIRECT(ADDRESS(ROW(),COLUMN()))=TRUNC(INDIRECT(ADDRESS(ROW(),COLUMN())))</formula>
    </cfRule>
  </conditionalFormatting>
  <conditionalFormatting sqref="W34:BA34">
    <cfRule type="expression" dxfId="438" priority="163">
      <formula>INDIRECT(ADDRESS(ROW(),COLUMN()))=TRUNC(INDIRECT(ADDRESS(ROW(),COLUMN())))</formula>
    </cfRule>
  </conditionalFormatting>
  <conditionalFormatting sqref="W36:BA36">
    <cfRule type="expression" dxfId="437" priority="162">
      <formula>INDIRECT(ADDRESS(ROW(),COLUMN()))=TRUNC(INDIRECT(ADDRESS(ROW(),COLUMN())))</formula>
    </cfRule>
  </conditionalFormatting>
  <conditionalFormatting sqref="W38:BA38">
    <cfRule type="expression" dxfId="436" priority="161">
      <formula>INDIRECT(ADDRESS(ROW(),COLUMN()))=TRUNC(INDIRECT(ADDRESS(ROW(),COLUMN())))</formula>
    </cfRule>
  </conditionalFormatting>
  <conditionalFormatting sqref="W40:BA40">
    <cfRule type="expression" dxfId="435" priority="160">
      <formula>INDIRECT(ADDRESS(ROW(),COLUMN()))=TRUNC(INDIRECT(ADDRESS(ROW(),COLUMN())))</formula>
    </cfRule>
  </conditionalFormatting>
  <conditionalFormatting sqref="W42:BA42">
    <cfRule type="expression" dxfId="434" priority="159">
      <formula>INDIRECT(ADDRESS(ROW(),COLUMN()))=TRUNC(INDIRECT(ADDRESS(ROW(),COLUMN())))</formula>
    </cfRule>
  </conditionalFormatting>
  <conditionalFormatting sqref="W44:BA44">
    <cfRule type="expression" dxfId="433" priority="158">
      <formula>INDIRECT(ADDRESS(ROW(),COLUMN()))=TRUNC(INDIRECT(ADDRESS(ROW(),COLUMN())))</formula>
    </cfRule>
  </conditionalFormatting>
  <conditionalFormatting sqref="W46:BA46">
    <cfRule type="expression" dxfId="432" priority="157">
      <formula>INDIRECT(ADDRESS(ROW(),COLUMN()))=TRUNC(INDIRECT(ADDRESS(ROW(),COLUMN())))</formula>
    </cfRule>
  </conditionalFormatting>
  <conditionalFormatting sqref="W48:BA48">
    <cfRule type="expression" dxfId="431" priority="156">
      <formula>INDIRECT(ADDRESS(ROW(),COLUMN()))=TRUNC(INDIRECT(ADDRESS(ROW(),COLUMN())))</formula>
    </cfRule>
  </conditionalFormatting>
  <conditionalFormatting sqref="W50:BA50">
    <cfRule type="expression" dxfId="430" priority="155">
      <formula>INDIRECT(ADDRESS(ROW(),COLUMN()))=TRUNC(INDIRECT(ADDRESS(ROW(),COLUMN())))</formula>
    </cfRule>
  </conditionalFormatting>
  <conditionalFormatting sqref="W52:BA52">
    <cfRule type="expression" dxfId="429" priority="154">
      <formula>INDIRECT(ADDRESS(ROW(),COLUMN()))=TRUNC(INDIRECT(ADDRESS(ROW(),COLUMN())))</formula>
    </cfRule>
  </conditionalFormatting>
  <conditionalFormatting sqref="W54:BA54">
    <cfRule type="expression" dxfId="428" priority="153">
      <formula>INDIRECT(ADDRESS(ROW(),COLUMN()))=TRUNC(INDIRECT(ADDRESS(ROW(),COLUMN())))</formula>
    </cfRule>
  </conditionalFormatting>
  <conditionalFormatting sqref="W56:BA56">
    <cfRule type="expression" dxfId="427" priority="152">
      <formula>INDIRECT(ADDRESS(ROW(),COLUMN()))=TRUNC(INDIRECT(ADDRESS(ROW(),COLUMN())))</formula>
    </cfRule>
  </conditionalFormatting>
  <conditionalFormatting sqref="W58:BA58">
    <cfRule type="expression" dxfId="426" priority="151">
      <formula>INDIRECT(ADDRESS(ROW(),COLUMN()))=TRUNC(INDIRECT(ADDRESS(ROW(),COLUMN())))</formula>
    </cfRule>
  </conditionalFormatting>
  <conditionalFormatting sqref="W60:BA60">
    <cfRule type="expression" dxfId="425" priority="150">
      <formula>INDIRECT(ADDRESS(ROW(),COLUMN()))=TRUNC(INDIRECT(ADDRESS(ROW(),COLUMN())))</formula>
    </cfRule>
  </conditionalFormatting>
  <conditionalFormatting sqref="W62:BA62">
    <cfRule type="expression" dxfId="424" priority="149">
      <formula>INDIRECT(ADDRESS(ROW(),COLUMN()))=TRUNC(INDIRECT(ADDRESS(ROW(),COLUMN())))</formula>
    </cfRule>
  </conditionalFormatting>
  <conditionalFormatting sqref="W64:BA64">
    <cfRule type="expression" dxfId="423" priority="148">
      <formula>INDIRECT(ADDRESS(ROW(),COLUMN()))=TRUNC(INDIRECT(ADDRESS(ROW(),COLUMN())))</formula>
    </cfRule>
  </conditionalFormatting>
  <conditionalFormatting sqref="W66:BA66">
    <cfRule type="expression" dxfId="422" priority="147">
      <formula>INDIRECT(ADDRESS(ROW(),COLUMN()))=TRUNC(INDIRECT(ADDRESS(ROW(),COLUMN())))</formula>
    </cfRule>
  </conditionalFormatting>
  <conditionalFormatting sqref="W68:BA68">
    <cfRule type="expression" dxfId="421" priority="146">
      <formula>INDIRECT(ADDRESS(ROW(),COLUMN()))=TRUNC(INDIRECT(ADDRESS(ROW(),COLUMN())))</formula>
    </cfRule>
  </conditionalFormatting>
  <conditionalFormatting sqref="W70:BA70">
    <cfRule type="expression" dxfId="420" priority="145">
      <formula>INDIRECT(ADDRESS(ROW(),COLUMN()))=TRUNC(INDIRECT(ADDRESS(ROW(),COLUMN())))</formula>
    </cfRule>
  </conditionalFormatting>
  <conditionalFormatting sqref="W72:BA72">
    <cfRule type="expression" dxfId="419" priority="144">
      <formula>INDIRECT(ADDRESS(ROW(),COLUMN()))=TRUNC(INDIRECT(ADDRESS(ROW(),COLUMN())))</formula>
    </cfRule>
  </conditionalFormatting>
  <conditionalFormatting sqref="W74:BA74">
    <cfRule type="expression" dxfId="418" priority="143">
      <formula>INDIRECT(ADDRESS(ROW(),COLUMN()))=TRUNC(INDIRECT(ADDRESS(ROW(),COLUMN())))</formula>
    </cfRule>
  </conditionalFormatting>
  <conditionalFormatting sqref="W76:BA76">
    <cfRule type="expression" dxfId="417" priority="141">
      <formula>INDIRECT(ADDRESS(ROW(),COLUMN()))=TRUNC(INDIRECT(ADDRESS(ROW(),COLUMN())))</formula>
    </cfRule>
  </conditionalFormatting>
  <conditionalFormatting sqref="BB76:BE76">
    <cfRule type="expression" dxfId="416" priority="142">
      <formula>INDIRECT(ADDRESS(ROW(),COLUMN()))=TRUNC(INDIRECT(ADDRESS(ROW(),COLUMN())))</formula>
    </cfRule>
  </conditionalFormatting>
  <conditionalFormatting sqref="BB78:BE78">
    <cfRule type="expression" dxfId="415" priority="140">
      <formula>INDIRECT(ADDRESS(ROW(),COLUMN()))=TRUNC(INDIRECT(ADDRESS(ROW(),COLUMN())))</formula>
    </cfRule>
  </conditionalFormatting>
  <conditionalFormatting sqref="W78:BA78">
    <cfRule type="expression" dxfId="414" priority="139">
      <formula>INDIRECT(ADDRESS(ROW(),COLUMN()))=TRUNC(INDIRECT(ADDRESS(ROW(),COLUMN())))</formula>
    </cfRule>
  </conditionalFormatting>
  <conditionalFormatting sqref="BB80:BE80">
    <cfRule type="expression" dxfId="413" priority="138">
      <formula>INDIRECT(ADDRESS(ROW(),COLUMN()))=TRUNC(INDIRECT(ADDRESS(ROW(),COLUMN())))</formula>
    </cfRule>
  </conditionalFormatting>
  <conditionalFormatting sqref="W80:BA80">
    <cfRule type="expression" dxfId="412" priority="137">
      <formula>INDIRECT(ADDRESS(ROW(),COLUMN()))=TRUNC(INDIRECT(ADDRESS(ROW(),COLUMN())))</formula>
    </cfRule>
  </conditionalFormatting>
  <conditionalFormatting sqref="BB82:BE82">
    <cfRule type="expression" dxfId="411" priority="136">
      <formula>INDIRECT(ADDRESS(ROW(),COLUMN()))=TRUNC(INDIRECT(ADDRESS(ROW(),COLUMN())))</formula>
    </cfRule>
  </conditionalFormatting>
  <conditionalFormatting sqref="W82:BA82">
    <cfRule type="expression" dxfId="410" priority="135">
      <formula>INDIRECT(ADDRESS(ROW(),COLUMN()))=TRUNC(INDIRECT(ADDRESS(ROW(),COLUMN())))</formula>
    </cfRule>
  </conditionalFormatting>
  <conditionalFormatting sqref="BB84:BE84">
    <cfRule type="expression" dxfId="409" priority="134">
      <formula>INDIRECT(ADDRESS(ROW(),COLUMN()))=TRUNC(INDIRECT(ADDRESS(ROW(),COLUMN())))</formula>
    </cfRule>
  </conditionalFormatting>
  <conditionalFormatting sqref="W84:BA84">
    <cfRule type="expression" dxfId="408" priority="133">
      <formula>INDIRECT(ADDRESS(ROW(),COLUMN()))=TRUNC(INDIRECT(ADDRESS(ROW(),COLUMN())))</formula>
    </cfRule>
  </conditionalFormatting>
  <conditionalFormatting sqref="BB86:BE86">
    <cfRule type="expression" dxfId="407" priority="132">
      <formula>INDIRECT(ADDRESS(ROW(),COLUMN()))=TRUNC(INDIRECT(ADDRESS(ROW(),COLUMN())))</formula>
    </cfRule>
  </conditionalFormatting>
  <conditionalFormatting sqref="W86:BA86">
    <cfRule type="expression" dxfId="406" priority="131">
      <formula>INDIRECT(ADDRESS(ROW(),COLUMN()))=TRUNC(INDIRECT(ADDRESS(ROW(),COLUMN())))</formula>
    </cfRule>
  </conditionalFormatting>
  <conditionalFormatting sqref="BB88:BE88">
    <cfRule type="expression" dxfId="405" priority="130">
      <formula>INDIRECT(ADDRESS(ROW(),COLUMN()))=TRUNC(INDIRECT(ADDRESS(ROW(),COLUMN())))</formula>
    </cfRule>
  </conditionalFormatting>
  <conditionalFormatting sqref="W88:BA88">
    <cfRule type="expression" dxfId="404" priority="129">
      <formula>INDIRECT(ADDRESS(ROW(),COLUMN()))=TRUNC(INDIRECT(ADDRESS(ROW(),COLUMN())))</formula>
    </cfRule>
  </conditionalFormatting>
  <conditionalFormatting sqref="BB90:BE90">
    <cfRule type="expression" dxfId="403" priority="128">
      <formula>INDIRECT(ADDRESS(ROW(),COLUMN()))=TRUNC(INDIRECT(ADDRESS(ROW(),COLUMN())))</formula>
    </cfRule>
  </conditionalFormatting>
  <conditionalFormatting sqref="W90:BA90">
    <cfRule type="expression" dxfId="402" priority="127">
      <formula>INDIRECT(ADDRESS(ROW(),COLUMN()))=TRUNC(INDIRECT(ADDRESS(ROW(),COLUMN())))</formula>
    </cfRule>
  </conditionalFormatting>
  <conditionalFormatting sqref="BB92:BE92">
    <cfRule type="expression" dxfId="401" priority="126">
      <formula>INDIRECT(ADDRESS(ROW(),COLUMN()))=TRUNC(INDIRECT(ADDRESS(ROW(),COLUMN())))</formula>
    </cfRule>
  </conditionalFormatting>
  <conditionalFormatting sqref="W92:BA92">
    <cfRule type="expression" dxfId="400" priority="125">
      <formula>INDIRECT(ADDRESS(ROW(),COLUMN()))=TRUNC(INDIRECT(ADDRESS(ROW(),COLUMN())))</formula>
    </cfRule>
  </conditionalFormatting>
  <conditionalFormatting sqref="BB94:BE94">
    <cfRule type="expression" dxfId="399" priority="124">
      <formula>INDIRECT(ADDRESS(ROW(),COLUMN()))=TRUNC(INDIRECT(ADDRESS(ROW(),COLUMN())))</formula>
    </cfRule>
  </conditionalFormatting>
  <conditionalFormatting sqref="W94:BA94">
    <cfRule type="expression" dxfId="398" priority="123">
      <formula>INDIRECT(ADDRESS(ROW(),COLUMN()))=TRUNC(INDIRECT(ADDRESS(ROW(),COLUMN())))</formula>
    </cfRule>
  </conditionalFormatting>
  <conditionalFormatting sqref="BB96:BE96">
    <cfRule type="expression" dxfId="397" priority="122">
      <formula>INDIRECT(ADDRESS(ROW(),COLUMN()))=TRUNC(INDIRECT(ADDRESS(ROW(),COLUMN())))</formula>
    </cfRule>
  </conditionalFormatting>
  <conditionalFormatting sqref="W96:BA96">
    <cfRule type="expression" dxfId="396" priority="121">
      <formula>INDIRECT(ADDRESS(ROW(),COLUMN()))=TRUNC(INDIRECT(ADDRESS(ROW(),COLUMN())))</formula>
    </cfRule>
  </conditionalFormatting>
  <conditionalFormatting sqref="BB98:BE98">
    <cfRule type="expression" dxfId="395" priority="120">
      <formula>INDIRECT(ADDRESS(ROW(),COLUMN()))=TRUNC(INDIRECT(ADDRESS(ROW(),COLUMN())))</formula>
    </cfRule>
  </conditionalFormatting>
  <conditionalFormatting sqref="W98:BA98">
    <cfRule type="expression" dxfId="394" priority="119">
      <formula>INDIRECT(ADDRESS(ROW(),COLUMN()))=TRUNC(INDIRECT(ADDRESS(ROW(),COLUMN())))</formula>
    </cfRule>
  </conditionalFormatting>
  <conditionalFormatting sqref="BB100:BE100">
    <cfRule type="expression" dxfId="393" priority="118">
      <formula>INDIRECT(ADDRESS(ROW(),COLUMN()))=TRUNC(INDIRECT(ADDRESS(ROW(),COLUMN())))</formula>
    </cfRule>
  </conditionalFormatting>
  <conditionalFormatting sqref="W100:BA100">
    <cfRule type="expression" dxfId="392" priority="117">
      <formula>INDIRECT(ADDRESS(ROW(),COLUMN()))=TRUNC(INDIRECT(ADDRESS(ROW(),COLUMN())))</formula>
    </cfRule>
  </conditionalFormatting>
  <conditionalFormatting sqref="BB102:BE102">
    <cfRule type="expression" dxfId="391" priority="116">
      <formula>INDIRECT(ADDRESS(ROW(),COLUMN()))=TRUNC(INDIRECT(ADDRESS(ROW(),COLUMN())))</formula>
    </cfRule>
  </conditionalFormatting>
  <conditionalFormatting sqref="W102:BA102">
    <cfRule type="expression" dxfId="390" priority="115">
      <formula>INDIRECT(ADDRESS(ROW(),COLUMN()))=TRUNC(INDIRECT(ADDRESS(ROW(),COLUMN())))</formula>
    </cfRule>
  </conditionalFormatting>
  <conditionalFormatting sqref="BB104:BE104">
    <cfRule type="expression" dxfId="389" priority="114">
      <formula>INDIRECT(ADDRESS(ROW(),COLUMN()))=TRUNC(INDIRECT(ADDRESS(ROW(),COLUMN())))</formula>
    </cfRule>
  </conditionalFormatting>
  <conditionalFormatting sqref="W104:BA104">
    <cfRule type="expression" dxfId="388" priority="113">
      <formula>INDIRECT(ADDRESS(ROW(),COLUMN()))=TRUNC(INDIRECT(ADDRESS(ROW(),COLUMN())))</formula>
    </cfRule>
  </conditionalFormatting>
  <conditionalFormatting sqref="BB106:BE106">
    <cfRule type="expression" dxfId="387" priority="112">
      <formula>INDIRECT(ADDRESS(ROW(),COLUMN()))=TRUNC(INDIRECT(ADDRESS(ROW(),COLUMN())))</formula>
    </cfRule>
  </conditionalFormatting>
  <conditionalFormatting sqref="W106:BA106">
    <cfRule type="expression" dxfId="386" priority="111">
      <formula>INDIRECT(ADDRESS(ROW(),COLUMN()))=TRUNC(INDIRECT(ADDRESS(ROW(),COLUMN())))</formula>
    </cfRule>
  </conditionalFormatting>
  <conditionalFormatting sqref="BB108:BE108">
    <cfRule type="expression" dxfId="385" priority="110">
      <formula>INDIRECT(ADDRESS(ROW(),COLUMN()))=TRUNC(INDIRECT(ADDRESS(ROW(),COLUMN())))</formula>
    </cfRule>
  </conditionalFormatting>
  <conditionalFormatting sqref="W108:BA108">
    <cfRule type="expression" dxfId="384" priority="109">
      <formula>INDIRECT(ADDRESS(ROW(),COLUMN()))=TRUNC(INDIRECT(ADDRESS(ROW(),COLUMN())))</formula>
    </cfRule>
  </conditionalFormatting>
  <conditionalFormatting sqref="BB110:BE110">
    <cfRule type="expression" dxfId="383" priority="108">
      <formula>INDIRECT(ADDRESS(ROW(),COLUMN()))=TRUNC(INDIRECT(ADDRESS(ROW(),COLUMN())))</formula>
    </cfRule>
  </conditionalFormatting>
  <conditionalFormatting sqref="W110:BA110">
    <cfRule type="expression" dxfId="382" priority="107">
      <formula>INDIRECT(ADDRESS(ROW(),COLUMN()))=TRUNC(INDIRECT(ADDRESS(ROW(),COLUMN())))</formula>
    </cfRule>
  </conditionalFormatting>
  <conditionalFormatting sqref="BB112:BE112">
    <cfRule type="expression" dxfId="381" priority="106">
      <formula>INDIRECT(ADDRESS(ROW(),COLUMN()))=TRUNC(INDIRECT(ADDRESS(ROW(),COLUMN())))</formula>
    </cfRule>
  </conditionalFormatting>
  <conditionalFormatting sqref="W112:BA112">
    <cfRule type="expression" dxfId="380" priority="105">
      <formula>INDIRECT(ADDRESS(ROW(),COLUMN()))=TRUNC(INDIRECT(ADDRESS(ROW(),COLUMN())))</formula>
    </cfRule>
  </conditionalFormatting>
  <conditionalFormatting sqref="BB114:BE114">
    <cfRule type="expression" dxfId="379" priority="104">
      <formula>INDIRECT(ADDRESS(ROW(),COLUMN()))=TRUNC(INDIRECT(ADDRESS(ROW(),COLUMN())))</formula>
    </cfRule>
  </conditionalFormatting>
  <conditionalFormatting sqref="W114:BA114">
    <cfRule type="expression" dxfId="378" priority="103">
      <formula>INDIRECT(ADDRESS(ROW(),COLUMN()))=TRUNC(INDIRECT(ADDRESS(ROW(),COLUMN())))</formula>
    </cfRule>
  </conditionalFormatting>
  <conditionalFormatting sqref="BB116:BE116">
    <cfRule type="expression" dxfId="377" priority="102">
      <formula>INDIRECT(ADDRESS(ROW(),COLUMN()))=TRUNC(INDIRECT(ADDRESS(ROW(),COLUMN())))</formula>
    </cfRule>
  </conditionalFormatting>
  <conditionalFormatting sqref="W116:BA116">
    <cfRule type="expression" dxfId="376" priority="101">
      <formula>INDIRECT(ADDRESS(ROW(),COLUMN()))=TRUNC(INDIRECT(ADDRESS(ROW(),COLUMN())))</formula>
    </cfRule>
  </conditionalFormatting>
  <conditionalFormatting sqref="BB118:BE118">
    <cfRule type="expression" dxfId="375" priority="100">
      <formula>INDIRECT(ADDRESS(ROW(),COLUMN()))=TRUNC(INDIRECT(ADDRESS(ROW(),COLUMN())))</formula>
    </cfRule>
  </conditionalFormatting>
  <conditionalFormatting sqref="W118:BA118">
    <cfRule type="expression" dxfId="374" priority="99">
      <formula>INDIRECT(ADDRESS(ROW(),COLUMN()))=TRUNC(INDIRECT(ADDRESS(ROW(),COLUMN())))</formula>
    </cfRule>
  </conditionalFormatting>
  <conditionalFormatting sqref="BB120:BE120">
    <cfRule type="expression" dxfId="373" priority="98">
      <formula>INDIRECT(ADDRESS(ROW(),COLUMN()))=TRUNC(INDIRECT(ADDRESS(ROW(),COLUMN())))</formula>
    </cfRule>
  </conditionalFormatting>
  <conditionalFormatting sqref="W120:BA120">
    <cfRule type="expression" dxfId="372" priority="97">
      <formula>INDIRECT(ADDRESS(ROW(),COLUMN()))=TRUNC(INDIRECT(ADDRESS(ROW(),COLUMN())))</formula>
    </cfRule>
  </conditionalFormatting>
  <conditionalFormatting sqref="BB122:BE122">
    <cfRule type="expression" dxfId="371" priority="96">
      <formula>INDIRECT(ADDRESS(ROW(),COLUMN()))=TRUNC(INDIRECT(ADDRESS(ROW(),COLUMN())))</formula>
    </cfRule>
  </conditionalFormatting>
  <conditionalFormatting sqref="W122:BA122">
    <cfRule type="expression" dxfId="370" priority="95">
      <formula>INDIRECT(ADDRESS(ROW(),COLUMN()))=TRUNC(INDIRECT(ADDRESS(ROW(),COLUMN())))</formula>
    </cfRule>
  </conditionalFormatting>
  <conditionalFormatting sqref="BB124:BE124">
    <cfRule type="expression" dxfId="369" priority="94">
      <formula>INDIRECT(ADDRESS(ROW(),COLUMN()))=TRUNC(INDIRECT(ADDRESS(ROW(),COLUMN())))</formula>
    </cfRule>
  </conditionalFormatting>
  <conditionalFormatting sqref="W124:BA124">
    <cfRule type="expression" dxfId="368" priority="93">
      <formula>INDIRECT(ADDRESS(ROW(),COLUMN()))=TRUNC(INDIRECT(ADDRESS(ROW(),COLUMN())))</formula>
    </cfRule>
  </conditionalFormatting>
  <conditionalFormatting sqref="BB126:BE126">
    <cfRule type="expression" dxfId="367" priority="92">
      <formula>INDIRECT(ADDRESS(ROW(),COLUMN()))=TRUNC(INDIRECT(ADDRESS(ROW(),COLUMN())))</formula>
    </cfRule>
  </conditionalFormatting>
  <conditionalFormatting sqref="W126:BA126">
    <cfRule type="expression" dxfId="366" priority="91">
      <formula>INDIRECT(ADDRESS(ROW(),COLUMN()))=TRUNC(INDIRECT(ADDRESS(ROW(),COLUMN())))</formula>
    </cfRule>
  </conditionalFormatting>
  <conditionalFormatting sqref="BB128:BE128">
    <cfRule type="expression" dxfId="365" priority="90">
      <formula>INDIRECT(ADDRESS(ROW(),COLUMN()))=TRUNC(INDIRECT(ADDRESS(ROW(),COLUMN())))</formula>
    </cfRule>
  </conditionalFormatting>
  <conditionalFormatting sqref="W128:BA128">
    <cfRule type="expression" dxfId="364" priority="89">
      <formula>INDIRECT(ADDRESS(ROW(),COLUMN()))=TRUNC(INDIRECT(ADDRESS(ROW(),COLUMN())))</formula>
    </cfRule>
  </conditionalFormatting>
  <conditionalFormatting sqref="BB130:BE130">
    <cfRule type="expression" dxfId="363" priority="88">
      <formula>INDIRECT(ADDRESS(ROW(),COLUMN()))=TRUNC(INDIRECT(ADDRESS(ROW(),COLUMN())))</formula>
    </cfRule>
  </conditionalFormatting>
  <conditionalFormatting sqref="W130:BA130">
    <cfRule type="expression" dxfId="362" priority="87">
      <formula>INDIRECT(ADDRESS(ROW(),COLUMN()))=TRUNC(INDIRECT(ADDRESS(ROW(),COLUMN())))</formula>
    </cfRule>
  </conditionalFormatting>
  <conditionalFormatting sqref="BB132:BE132">
    <cfRule type="expression" dxfId="361" priority="86">
      <formula>INDIRECT(ADDRESS(ROW(),COLUMN()))=TRUNC(INDIRECT(ADDRESS(ROW(),COLUMN())))</formula>
    </cfRule>
  </conditionalFormatting>
  <conditionalFormatting sqref="W132:BA132">
    <cfRule type="expression" dxfId="360" priority="85">
      <formula>INDIRECT(ADDRESS(ROW(),COLUMN()))=TRUNC(INDIRECT(ADDRESS(ROW(),COLUMN())))</formula>
    </cfRule>
  </conditionalFormatting>
  <conditionalFormatting sqref="BB134:BE134">
    <cfRule type="expression" dxfId="359" priority="84">
      <formula>INDIRECT(ADDRESS(ROW(),COLUMN()))=TRUNC(INDIRECT(ADDRESS(ROW(),COLUMN())))</formula>
    </cfRule>
  </conditionalFormatting>
  <conditionalFormatting sqref="W134:BA134">
    <cfRule type="expression" dxfId="358" priority="83">
      <formula>INDIRECT(ADDRESS(ROW(),COLUMN()))=TRUNC(INDIRECT(ADDRESS(ROW(),COLUMN())))</formula>
    </cfRule>
  </conditionalFormatting>
  <conditionalFormatting sqref="BB136:BE136">
    <cfRule type="expression" dxfId="357" priority="82">
      <formula>INDIRECT(ADDRESS(ROW(),COLUMN()))=TRUNC(INDIRECT(ADDRESS(ROW(),COLUMN())))</formula>
    </cfRule>
  </conditionalFormatting>
  <conditionalFormatting sqref="W136:BA136">
    <cfRule type="expression" dxfId="356" priority="81">
      <formula>INDIRECT(ADDRESS(ROW(),COLUMN()))=TRUNC(INDIRECT(ADDRESS(ROW(),COLUMN())))</formula>
    </cfRule>
  </conditionalFormatting>
  <conditionalFormatting sqref="BB138:BE138">
    <cfRule type="expression" dxfId="355" priority="80">
      <formula>INDIRECT(ADDRESS(ROW(),COLUMN()))=TRUNC(INDIRECT(ADDRESS(ROW(),COLUMN())))</formula>
    </cfRule>
  </conditionalFormatting>
  <conditionalFormatting sqref="W138:BA138">
    <cfRule type="expression" dxfId="354" priority="79">
      <formula>INDIRECT(ADDRESS(ROW(),COLUMN()))=TRUNC(INDIRECT(ADDRESS(ROW(),COLUMN())))</formula>
    </cfRule>
  </conditionalFormatting>
  <conditionalFormatting sqref="BB140:BE140">
    <cfRule type="expression" dxfId="353" priority="78">
      <formula>INDIRECT(ADDRESS(ROW(),COLUMN()))=TRUNC(INDIRECT(ADDRESS(ROW(),COLUMN())))</formula>
    </cfRule>
  </conditionalFormatting>
  <conditionalFormatting sqref="W140:BA140">
    <cfRule type="expression" dxfId="352" priority="77">
      <formula>INDIRECT(ADDRESS(ROW(),COLUMN()))=TRUNC(INDIRECT(ADDRESS(ROW(),COLUMN())))</formula>
    </cfRule>
  </conditionalFormatting>
  <conditionalFormatting sqref="BB142:BE142">
    <cfRule type="expression" dxfId="351" priority="76">
      <formula>INDIRECT(ADDRESS(ROW(),COLUMN()))=TRUNC(INDIRECT(ADDRESS(ROW(),COLUMN())))</formula>
    </cfRule>
  </conditionalFormatting>
  <conditionalFormatting sqref="W142:BA142">
    <cfRule type="expression" dxfId="350" priority="75">
      <formula>INDIRECT(ADDRESS(ROW(),COLUMN()))=TRUNC(INDIRECT(ADDRESS(ROW(),COLUMN())))</formula>
    </cfRule>
  </conditionalFormatting>
  <conditionalFormatting sqref="BB144:BE144">
    <cfRule type="expression" dxfId="349" priority="74">
      <formula>INDIRECT(ADDRESS(ROW(),COLUMN()))=TRUNC(INDIRECT(ADDRESS(ROW(),COLUMN())))</formula>
    </cfRule>
  </conditionalFormatting>
  <conditionalFormatting sqref="W144:BA144">
    <cfRule type="expression" dxfId="348" priority="73">
      <formula>INDIRECT(ADDRESS(ROW(),COLUMN()))=TRUNC(INDIRECT(ADDRESS(ROW(),COLUMN())))</formula>
    </cfRule>
  </conditionalFormatting>
  <conditionalFormatting sqref="BB146:BE146">
    <cfRule type="expression" dxfId="347" priority="72">
      <formula>INDIRECT(ADDRESS(ROW(),COLUMN()))=TRUNC(INDIRECT(ADDRESS(ROW(),COLUMN())))</formula>
    </cfRule>
  </conditionalFormatting>
  <conditionalFormatting sqref="W146:BA146">
    <cfRule type="expression" dxfId="346" priority="71">
      <formula>INDIRECT(ADDRESS(ROW(),COLUMN()))=TRUNC(INDIRECT(ADDRESS(ROW(),COLUMN())))</formula>
    </cfRule>
  </conditionalFormatting>
  <conditionalFormatting sqref="BB148:BE148">
    <cfRule type="expression" dxfId="345" priority="70">
      <formula>INDIRECT(ADDRESS(ROW(),COLUMN()))=TRUNC(INDIRECT(ADDRESS(ROW(),COLUMN())))</formula>
    </cfRule>
  </conditionalFormatting>
  <conditionalFormatting sqref="W148:BA148">
    <cfRule type="expression" dxfId="344" priority="69">
      <formula>INDIRECT(ADDRESS(ROW(),COLUMN()))=TRUNC(INDIRECT(ADDRESS(ROW(),COLUMN())))</formula>
    </cfRule>
  </conditionalFormatting>
  <conditionalFormatting sqref="BB150:BE150">
    <cfRule type="expression" dxfId="343" priority="68">
      <formula>INDIRECT(ADDRESS(ROW(),COLUMN()))=TRUNC(INDIRECT(ADDRESS(ROW(),COLUMN())))</formula>
    </cfRule>
  </conditionalFormatting>
  <conditionalFormatting sqref="W150:BA150">
    <cfRule type="expression" dxfId="342" priority="67">
      <formula>INDIRECT(ADDRESS(ROW(),COLUMN()))=TRUNC(INDIRECT(ADDRESS(ROW(),COLUMN())))</formula>
    </cfRule>
  </conditionalFormatting>
  <conditionalFormatting sqref="BB152:BE152">
    <cfRule type="expression" dxfId="341" priority="66">
      <formula>INDIRECT(ADDRESS(ROW(),COLUMN()))=TRUNC(INDIRECT(ADDRESS(ROW(),COLUMN())))</formula>
    </cfRule>
  </conditionalFormatting>
  <conditionalFormatting sqref="W152:BA152">
    <cfRule type="expression" dxfId="340" priority="65">
      <formula>INDIRECT(ADDRESS(ROW(),COLUMN()))=TRUNC(INDIRECT(ADDRESS(ROW(),COLUMN())))</formula>
    </cfRule>
  </conditionalFormatting>
  <conditionalFormatting sqref="BB154:BE154">
    <cfRule type="expression" dxfId="339" priority="64">
      <formula>INDIRECT(ADDRESS(ROW(),COLUMN()))=TRUNC(INDIRECT(ADDRESS(ROW(),COLUMN())))</formula>
    </cfRule>
  </conditionalFormatting>
  <conditionalFormatting sqref="W154:BA154">
    <cfRule type="expression" dxfId="338" priority="63">
      <formula>INDIRECT(ADDRESS(ROW(),COLUMN()))=TRUNC(INDIRECT(ADDRESS(ROW(),COLUMN())))</formula>
    </cfRule>
  </conditionalFormatting>
  <conditionalFormatting sqref="BB156:BE156">
    <cfRule type="expression" dxfId="337" priority="62">
      <formula>INDIRECT(ADDRESS(ROW(),COLUMN()))=TRUNC(INDIRECT(ADDRESS(ROW(),COLUMN())))</formula>
    </cfRule>
  </conditionalFormatting>
  <conditionalFormatting sqref="W156:BA156">
    <cfRule type="expression" dxfId="336" priority="61">
      <formula>INDIRECT(ADDRESS(ROW(),COLUMN()))=TRUNC(INDIRECT(ADDRESS(ROW(),COLUMN())))</formula>
    </cfRule>
  </conditionalFormatting>
  <conditionalFormatting sqref="BB158:BE158">
    <cfRule type="expression" dxfId="335" priority="60">
      <formula>INDIRECT(ADDRESS(ROW(),COLUMN()))=TRUNC(INDIRECT(ADDRESS(ROW(),COLUMN())))</formula>
    </cfRule>
  </conditionalFormatting>
  <conditionalFormatting sqref="W158:BA158">
    <cfRule type="expression" dxfId="334" priority="59">
      <formula>INDIRECT(ADDRESS(ROW(),COLUMN()))=TRUNC(INDIRECT(ADDRESS(ROW(),COLUMN())))</formula>
    </cfRule>
  </conditionalFormatting>
  <conditionalFormatting sqref="BB160:BE160">
    <cfRule type="expression" dxfId="333" priority="58">
      <formula>INDIRECT(ADDRESS(ROW(),COLUMN()))=TRUNC(INDIRECT(ADDRESS(ROW(),COLUMN())))</formula>
    </cfRule>
  </conditionalFormatting>
  <conditionalFormatting sqref="W160:BA160">
    <cfRule type="expression" dxfId="332" priority="57">
      <formula>INDIRECT(ADDRESS(ROW(),COLUMN()))=TRUNC(INDIRECT(ADDRESS(ROW(),COLUMN())))</formula>
    </cfRule>
  </conditionalFormatting>
  <conditionalFormatting sqref="BB162:BE162">
    <cfRule type="expression" dxfId="331" priority="56">
      <formula>INDIRECT(ADDRESS(ROW(),COLUMN()))=TRUNC(INDIRECT(ADDRESS(ROW(),COLUMN())))</formula>
    </cfRule>
  </conditionalFormatting>
  <conditionalFormatting sqref="W162:BA162">
    <cfRule type="expression" dxfId="330" priority="55">
      <formula>INDIRECT(ADDRESS(ROW(),COLUMN()))=TRUNC(INDIRECT(ADDRESS(ROW(),COLUMN())))</formula>
    </cfRule>
  </conditionalFormatting>
  <conditionalFormatting sqref="BB164:BE164">
    <cfRule type="expression" dxfId="329" priority="54">
      <formula>INDIRECT(ADDRESS(ROW(),COLUMN()))=TRUNC(INDIRECT(ADDRESS(ROW(),COLUMN())))</formula>
    </cfRule>
  </conditionalFormatting>
  <conditionalFormatting sqref="W164:BA164">
    <cfRule type="expression" dxfId="328" priority="53">
      <formula>INDIRECT(ADDRESS(ROW(),COLUMN()))=TRUNC(INDIRECT(ADDRESS(ROW(),COLUMN())))</formula>
    </cfRule>
  </conditionalFormatting>
  <conditionalFormatting sqref="BB166:BE166">
    <cfRule type="expression" dxfId="327" priority="52">
      <formula>INDIRECT(ADDRESS(ROW(),COLUMN()))=TRUNC(INDIRECT(ADDRESS(ROW(),COLUMN())))</formula>
    </cfRule>
  </conditionalFormatting>
  <conditionalFormatting sqref="W166:BA166">
    <cfRule type="expression" dxfId="326" priority="51">
      <formula>INDIRECT(ADDRESS(ROW(),COLUMN()))=TRUNC(INDIRECT(ADDRESS(ROW(),COLUMN())))</formula>
    </cfRule>
  </conditionalFormatting>
  <conditionalFormatting sqref="BB168:BE168">
    <cfRule type="expression" dxfId="325" priority="50">
      <formula>INDIRECT(ADDRESS(ROW(),COLUMN()))=TRUNC(INDIRECT(ADDRESS(ROW(),COLUMN())))</formula>
    </cfRule>
  </conditionalFormatting>
  <conditionalFormatting sqref="W168:BA168">
    <cfRule type="expression" dxfId="324" priority="49">
      <formula>INDIRECT(ADDRESS(ROW(),COLUMN()))=TRUNC(INDIRECT(ADDRESS(ROW(),COLUMN())))</formula>
    </cfRule>
  </conditionalFormatting>
  <conditionalFormatting sqref="BB170:BE170">
    <cfRule type="expression" dxfId="323" priority="48">
      <formula>INDIRECT(ADDRESS(ROW(),COLUMN()))=TRUNC(INDIRECT(ADDRESS(ROW(),COLUMN())))</formula>
    </cfRule>
  </conditionalFormatting>
  <conditionalFormatting sqref="W170:BA170">
    <cfRule type="expression" dxfId="322" priority="47">
      <formula>INDIRECT(ADDRESS(ROW(),COLUMN()))=TRUNC(INDIRECT(ADDRESS(ROW(),COLUMN())))</formula>
    </cfRule>
  </conditionalFormatting>
  <conditionalFormatting sqref="BB172:BE172">
    <cfRule type="expression" dxfId="321" priority="46">
      <formula>INDIRECT(ADDRESS(ROW(),COLUMN()))=TRUNC(INDIRECT(ADDRESS(ROW(),COLUMN())))</formula>
    </cfRule>
  </conditionalFormatting>
  <conditionalFormatting sqref="W172:BA172">
    <cfRule type="expression" dxfId="320" priority="45">
      <formula>INDIRECT(ADDRESS(ROW(),COLUMN()))=TRUNC(INDIRECT(ADDRESS(ROW(),COLUMN())))</formula>
    </cfRule>
  </conditionalFormatting>
  <conditionalFormatting sqref="BB174:BE174">
    <cfRule type="expression" dxfId="319" priority="44">
      <formula>INDIRECT(ADDRESS(ROW(),COLUMN()))=TRUNC(INDIRECT(ADDRESS(ROW(),COLUMN())))</formula>
    </cfRule>
  </conditionalFormatting>
  <conditionalFormatting sqref="W174:BA174">
    <cfRule type="expression" dxfId="318" priority="43">
      <formula>INDIRECT(ADDRESS(ROW(),COLUMN()))=TRUNC(INDIRECT(ADDRESS(ROW(),COLUMN())))</formula>
    </cfRule>
  </conditionalFormatting>
  <conditionalFormatting sqref="BB176:BE176">
    <cfRule type="expression" dxfId="317" priority="42">
      <formula>INDIRECT(ADDRESS(ROW(),COLUMN()))=TRUNC(INDIRECT(ADDRESS(ROW(),COLUMN())))</formula>
    </cfRule>
  </conditionalFormatting>
  <conditionalFormatting sqref="W176:BA176">
    <cfRule type="expression" dxfId="316" priority="41">
      <formula>INDIRECT(ADDRESS(ROW(),COLUMN()))=TRUNC(INDIRECT(ADDRESS(ROW(),COLUMN())))</formula>
    </cfRule>
  </conditionalFormatting>
  <conditionalFormatting sqref="BB178:BE178">
    <cfRule type="expression" dxfId="315" priority="40">
      <formula>INDIRECT(ADDRESS(ROW(),COLUMN()))=TRUNC(INDIRECT(ADDRESS(ROW(),COLUMN())))</formula>
    </cfRule>
  </conditionalFormatting>
  <conditionalFormatting sqref="W178:BA178">
    <cfRule type="expression" dxfId="314" priority="39">
      <formula>INDIRECT(ADDRESS(ROW(),COLUMN()))=TRUNC(INDIRECT(ADDRESS(ROW(),COLUMN())))</formula>
    </cfRule>
  </conditionalFormatting>
  <conditionalFormatting sqref="BB180:BE180">
    <cfRule type="expression" dxfId="313" priority="38">
      <formula>INDIRECT(ADDRESS(ROW(),COLUMN()))=TRUNC(INDIRECT(ADDRESS(ROW(),COLUMN())))</formula>
    </cfRule>
  </conditionalFormatting>
  <conditionalFormatting sqref="W180:BA180">
    <cfRule type="expression" dxfId="312" priority="37">
      <formula>INDIRECT(ADDRESS(ROW(),COLUMN()))=TRUNC(INDIRECT(ADDRESS(ROW(),COLUMN())))</formula>
    </cfRule>
  </conditionalFormatting>
  <conditionalFormatting sqref="BB182:BE182">
    <cfRule type="expression" dxfId="311" priority="36">
      <formula>INDIRECT(ADDRESS(ROW(),COLUMN()))=TRUNC(INDIRECT(ADDRESS(ROW(),COLUMN())))</formula>
    </cfRule>
  </conditionalFormatting>
  <conditionalFormatting sqref="W182:BA182">
    <cfRule type="expression" dxfId="310" priority="35">
      <formula>INDIRECT(ADDRESS(ROW(),COLUMN()))=TRUNC(INDIRECT(ADDRESS(ROW(),COLUMN())))</formula>
    </cfRule>
  </conditionalFormatting>
  <conditionalFormatting sqref="BB184:BE184">
    <cfRule type="expression" dxfId="309" priority="34">
      <formula>INDIRECT(ADDRESS(ROW(),COLUMN()))=TRUNC(INDIRECT(ADDRESS(ROW(),COLUMN())))</formula>
    </cfRule>
  </conditionalFormatting>
  <conditionalFormatting sqref="W184:BA184">
    <cfRule type="expression" dxfId="308" priority="33">
      <formula>INDIRECT(ADDRESS(ROW(),COLUMN()))=TRUNC(INDIRECT(ADDRESS(ROW(),COLUMN())))</formula>
    </cfRule>
  </conditionalFormatting>
  <conditionalFormatting sqref="BB186:BE186">
    <cfRule type="expression" dxfId="307" priority="32">
      <formula>INDIRECT(ADDRESS(ROW(),COLUMN()))=TRUNC(INDIRECT(ADDRESS(ROW(),COLUMN())))</formula>
    </cfRule>
  </conditionalFormatting>
  <conditionalFormatting sqref="W186:BA186">
    <cfRule type="expression" dxfId="306" priority="31">
      <formula>INDIRECT(ADDRESS(ROW(),COLUMN()))=TRUNC(INDIRECT(ADDRESS(ROW(),COLUMN())))</formula>
    </cfRule>
  </conditionalFormatting>
  <conditionalFormatting sqref="BB188:BE188">
    <cfRule type="expression" dxfId="305" priority="30">
      <formula>INDIRECT(ADDRESS(ROW(),COLUMN()))=TRUNC(INDIRECT(ADDRESS(ROW(),COLUMN())))</formula>
    </cfRule>
  </conditionalFormatting>
  <conditionalFormatting sqref="BB190:BE190">
    <cfRule type="expression" dxfId="304" priority="28">
      <formula>INDIRECT(ADDRESS(ROW(),COLUMN()))=TRUNC(INDIRECT(ADDRESS(ROW(),COLUMN())))</formula>
    </cfRule>
  </conditionalFormatting>
  <conditionalFormatting sqref="W190:BA190">
    <cfRule type="expression" dxfId="303" priority="27">
      <formula>INDIRECT(ADDRESS(ROW(),COLUMN()))=TRUNC(INDIRECT(ADDRESS(ROW(),COLUMN())))</formula>
    </cfRule>
  </conditionalFormatting>
  <conditionalFormatting sqref="BB192:BE192">
    <cfRule type="expression" dxfId="302" priority="26">
      <formula>INDIRECT(ADDRESS(ROW(),COLUMN()))=TRUNC(INDIRECT(ADDRESS(ROW(),COLUMN())))</formula>
    </cfRule>
  </conditionalFormatting>
  <conditionalFormatting sqref="W192:BA192">
    <cfRule type="expression" dxfId="301" priority="25">
      <formula>INDIRECT(ADDRESS(ROW(),COLUMN()))=TRUNC(INDIRECT(ADDRESS(ROW(),COLUMN())))</formula>
    </cfRule>
  </conditionalFormatting>
  <conditionalFormatting sqref="BB194:BE194">
    <cfRule type="expression" dxfId="300" priority="24">
      <formula>INDIRECT(ADDRESS(ROW(),COLUMN()))=TRUNC(INDIRECT(ADDRESS(ROW(),COLUMN())))</formula>
    </cfRule>
  </conditionalFormatting>
  <conditionalFormatting sqref="W194:BA194">
    <cfRule type="expression" dxfId="299" priority="23">
      <formula>INDIRECT(ADDRESS(ROW(),COLUMN()))=TRUNC(INDIRECT(ADDRESS(ROW(),COLUMN())))</formula>
    </cfRule>
  </conditionalFormatting>
  <conditionalFormatting sqref="BB196:BE196">
    <cfRule type="expression" dxfId="298" priority="22">
      <formula>INDIRECT(ADDRESS(ROW(),COLUMN()))=TRUNC(INDIRECT(ADDRESS(ROW(),COLUMN())))</formula>
    </cfRule>
  </conditionalFormatting>
  <conditionalFormatting sqref="W196:BA196">
    <cfRule type="expression" dxfId="297" priority="21">
      <formula>INDIRECT(ADDRESS(ROW(),COLUMN()))=TRUNC(INDIRECT(ADDRESS(ROW(),COLUMN())))</formula>
    </cfRule>
  </conditionalFormatting>
  <conditionalFormatting sqref="BB198:BE198">
    <cfRule type="expression" dxfId="296" priority="20">
      <formula>INDIRECT(ADDRESS(ROW(),COLUMN()))=TRUNC(INDIRECT(ADDRESS(ROW(),COLUMN())))</formula>
    </cfRule>
  </conditionalFormatting>
  <conditionalFormatting sqref="W198:BA198">
    <cfRule type="expression" dxfId="295" priority="19">
      <formula>INDIRECT(ADDRESS(ROW(),COLUMN()))=TRUNC(INDIRECT(ADDRESS(ROW(),COLUMN())))</formula>
    </cfRule>
  </conditionalFormatting>
  <conditionalFormatting sqref="BB200:BE200">
    <cfRule type="expression" dxfId="294" priority="18">
      <formula>INDIRECT(ADDRESS(ROW(),COLUMN()))=TRUNC(INDIRECT(ADDRESS(ROW(),COLUMN())))</formula>
    </cfRule>
  </conditionalFormatting>
  <conditionalFormatting sqref="W200:BA200">
    <cfRule type="expression" dxfId="293" priority="17">
      <formula>INDIRECT(ADDRESS(ROW(),COLUMN()))=TRUNC(INDIRECT(ADDRESS(ROW(),COLUMN())))</formula>
    </cfRule>
  </conditionalFormatting>
  <conditionalFormatting sqref="BB202:BE202">
    <cfRule type="expression" dxfId="292" priority="16">
      <formula>INDIRECT(ADDRESS(ROW(),COLUMN()))=TRUNC(INDIRECT(ADDRESS(ROW(),COLUMN())))</formula>
    </cfRule>
  </conditionalFormatting>
  <conditionalFormatting sqref="W202:BA202">
    <cfRule type="expression" dxfId="291" priority="15">
      <formula>INDIRECT(ADDRESS(ROW(),COLUMN()))=TRUNC(INDIRECT(ADDRESS(ROW(),COLUMN())))</formula>
    </cfRule>
  </conditionalFormatting>
  <conditionalFormatting sqref="BB204:BE204">
    <cfRule type="expression" dxfId="290" priority="14">
      <formula>INDIRECT(ADDRESS(ROW(),COLUMN()))=TRUNC(INDIRECT(ADDRESS(ROW(),COLUMN())))</formula>
    </cfRule>
  </conditionalFormatting>
  <conditionalFormatting sqref="W204:BA204">
    <cfRule type="expression" dxfId="289" priority="13">
      <formula>INDIRECT(ADDRESS(ROW(),COLUMN()))=TRUNC(INDIRECT(ADDRESS(ROW(),COLUMN())))</formula>
    </cfRule>
  </conditionalFormatting>
  <conditionalFormatting sqref="BB206:BE206">
    <cfRule type="expression" dxfId="288" priority="12">
      <formula>INDIRECT(ADDRESS(ROW(),COLUMN()))=TRUNC(INDIRECT(ADDRESS(ROW(),COLUMN())))</formula>
    </cfRule>
  </conditionalFormatting>
  <conditionalFormatting sqref="W206:BA206">
    <cfRule type="expression" dxfId="287" priority="11">
      <formula>INDIRECT(ADDRESS(ROW(),COLUMN()))=TRUNC(INDIRECT(ADDRESS(ROW(),COLUMN())))</formula>
    </cfRule>
  </conditionalFormatting>
  <conditionalFormatting sqref="BB208:BE208">
    <cfRule type="expression" dxfId="286" priority="10">
      <formula>INDIRECT(ADDRESS(ROW(),COLUMN()))=TRUNC(INDIRECT(ADDRESS(ROW(),COLUMN())))</formula>
    </cfRule>
  </conditionalFormatting>
  <conditionalFormatting sqref="W208:BA208">
    <cfRule type="expression" dxfId="285" priority="9">
      <formula>INDIRECT(ADDRESS(ROW(),COLUMN()))=TRUNC(INDIRECT(ADDRESS(ROW(),COLUMN())))</formula>
    </cfRule>
  </conditionalFormatting>
  <conditionalFormatting sqref="BB210:BE210">
    <cfRule type="expression" dxfId="284" priority="8">
      <formula>INDIRECT(ADDRESS(ROW(),COLUMN()))=TRUNC(INDIRECT(ADDRESS(ROW(),COLUMN())))</formula>
    </cfRule>
  </conditionalFormatting>
  <conditionalFormatting sqref="W210:BA210">
    <cfRule type="expression" dxfId="283" priority="7">
      <formula>INDIRECT(ADDRESS(ROW(),COLUMN()))=TRUNC(INDIRECT(ADDRESS(ROW(),COLUMN())))</formula>
    </cfRule>
  </conditionalFormatting>
  <conditionalFormatting sqref="BB212:BE212">
    <cfRule type="expression" dxfId="282" priority="6">
      <formula>INDIRECT(ADDRESS(ROW(),COLUMN()))=TRUNC(INDIRECT(ADDRESS(ROW(),COLUMN())))</formula>
    </cfRule>
  </conditionalFormatting>
  <conditionalFormatting sqref="W212:BA212">
    <cfRule type="expression" dxfId="281" priority="5">
      <formula>INDIRECT(ADDRESS(ROW(),COLUMN()))=TRUNC(INDIRECT(ADDRESS(ROW(),COLUMN())))</formula>
    </cfRule>
  </conditionalFormatting>
  <conditionalFormatting sqref="BB214:BE214">
    <cfRule type="expression" dxfId="280" priority="4">
      <formula>INDIRECT(ADDRESS(ROW(),COLUMN()))=TRUNC(INDIRECT(ADDRESS(ROW(),COLUMN())))</formula>
    </cfRule>
  </conditionalFormatting>
  <conditionalFormatting sqref="W214:BA214">
    <cfRule type="expression" dxfId="279" priority="3">
      <formula>INDIRECT(ADDRESS(ROW(),COLUMN()))=TRUNC(INDIRECT(ADDRESS(ROW(),COLUMN())))</formula>
    </cfRule>
  </conditionalFormatting>
  <conditionalFormatting sqref="BB216:BE216">
    <cfRule type="expression" dxfId="278" priority="2">
      <formula>INDIRECT(ADDRESS(ROW(),COLUMN()))=TRUNC(INDIRECT(ADDRESS(ROW(),COLUMN())))</formula>
    </cfRule>
  </conditionalFormatting>
  <conditionalFormatting sqref="W216:BA216">
    <cfRule type="expression" dxfId="277"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S290"/>
  <sheetViews>
    <sheetView showGridLines="0" view="pageBreakPreview" topLeftCell="Q1" zoomScale="75" zoomScaleNormal="55" zoomScaleSheetLayoutView="75" workbookViewId="0">
      <selection activeCell="AT1" sqref="AT1:BI1"/>
    </sheetView>
  </sheetViews>
  <sheetFormatPr defaultColWidth="4.5" defaultRowHeight="14.25"/>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c r="G1" s="5" t="s">
        <v>322</v>
      </c>
      <c r="H1" s="5"/>
      <c r="I1" s="5"/>
      <c r="J1" s="5"/>
      <c r="K1" s="5"/>
      <c r="L1" s="5"/>
      <c r="M1" s="5"/>
      <c r="N1" s="5"/>
      <c r="Q1" s="7" t="s">
        <v>0</v>
      </c>
      <c r="T1" s="5"/>
      <c r="U1" s="5"/>
      <c r="V1" s="5"/>
      <c r="W1" s="5"/>
      <c r="X1" s="5"/>
      <c r="Y1" s="5"/>
      <c r="Z1" s="5"/>
      <c r="AA1" s="5"/>
      <c r="AW1" s="9" t="s">
        <v>30</v>
      </c>
      <c r="AX1" s="771" t="s">
        <v>159</v>
      </c>
      <c r="AY1" s="772"/>
      <c r="AZ1" s="772"/>
      <c r="BA1" s="772"/>
      <c r="BB1" s="772"/>
      <c r="BC1" s="772"/>
      <c r="BD1" s="772"/>
      <c r="BE1" s="772"/>
      <c r="BF1" s="772"/>
      <c r="BG1" s="772"/>
      <c r="BH1" s="772"/>
      <c r="BI1" s="772"/>
      <c r="BJ1" s="772"/>
      <c r="BK1" s="772"/>
      <c r="BL1" s="772"/>
      <c r="BM1" s="772"/>
      <c r="BN1" s="9" t="s">
        <v>2</v>
      </c>
    </row>
    <row r="2" spans="2:71" s="8" customFormat="1" ht="20.25" customHeight="1">
      <c r="N2" s="7"/>
      <c r="Q2" s="7"/>
      <c r="R2" s="7"/>
      <c r="T2" s="9"/>
      <c r="U2" s="9"/>
      <c r="V2" s="9"/>
      <c r="W2" s="9"/>
      <c r="X2" s="9"/>
      <c r="Y2" s="9"/>
      <c r="Z2" s="9"/>
      <c r="AA2" s="9"/>
      <c r="AF2" s="142" t="s">
        <v>27</v>
      </c>
      <c r="AG2" s="773">
        <v>3</v>
      </c>
      <c r="AH2" s="773"/>
      <c r="AI2" s="142" t="s">
        <v>28</v>
      </c>
      <c r="AJ2" s="774">
        <f>IF(AG2=0,"",YEAR(DATE(2018+AG2,1,1)))</f>
        <v>2021</v>
      </c>
      <c r="AK2" s="774"/>
      <c r="AL2" s="143" t="s">
        <v>29</v>
      </c>
      <c r="AM2" s="143" t="s">
        <v>1</v>
      </c>
      <c r="AN2" s="773">
        <v>4</v>
      </c>
      <c r="AO2" s="773"/>
      <c r="AP2" s="143" t="s">
        <v>24</v>
      </c>
      <c r="AW2" s="9" t="s">
        <v>31</v>
      </c>
      <c r="AX2" s="773" t="s">
        <v>202</v>
      </c>
      <c r="AY2" s="773"/>
      <c r="AZ2" s="773"/>
      <c r="BA2" s="773"/>
      <c r="BB2" s="773"/>
      <c r="BC2" s="773"/>
      <c r="BD2" s="773"/>
      <c r="BE2" s="773"/>
      <c r="BF2" s="773"/>
      <c r="BG2" s="773"/>
      <c r="BH2" s="773"/>
      <c r="BI2" s="773"/>
      <c r="BJ2" s="773"/>
      <c r="BK2" s="773"/>
      <c r="BL2" s="773"/>
      <c r="BM2" s="773"/>
      <c r="BN2" s="9" t="s">
        <v>2</v>
      </c>
      <c r="BO2" s="9"/>
      <c r="BP2" s="9"/>
      <c r="BQ2" s="9"/>
    </row>
    <row r="3" spans="2:71" s="8" customFormat="1" ht="20.25" customHeight="1">
      <c r="N3" s="7"/>
      <c r="Q3" s="7"/>
      <c r="S3" s="9"/>
      <c r="T3" s="9"/>
      <c r="U3" s="9"/>
      <c r="V3" s="9"/>
      <c r="W3" s="9"/>
      <c r="X3" s="9"/>
      <c r="Y3" s="9"/>
      <c r="AG3" s="15"/>
      <c r="AH3" s="15"/>
      <c r="AI3" s="16"/>
      <c r="AJ3" s="17"/>
      <c r="AK3" s="16"/>
      <c r="BH3" s="18" t="s">
        <v>21</v>
      </c>
      <c r="BI3" s="775" t="s">
        <v>239</v>
      </c>
      <c r="BJ3" s="776"/>
      <c r="BK3" s="776"/>
      <c r="BL3" s="777"/>
      <c r="BM3" s="9"/>
    </row>
    <row r="4" spans="2:71" s="8" customFormat="1" ht="20.25" customHeight="1">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775" t="s">
        <v>240</v>
      </c>
      <c r="BJ4" s="776"/>
      <c r="BK4" s="776"/>
      <c r="BL4" s="777"/>
      <c r="BM4" s="9"/>
    </row>
    <row r="5" spans="2:71" s="8" customFormat="1" ht="9" customHeight="1">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798">
        <v>40</v>
      </c>
      <c r="BF6" s="799"/>
      <c r="BG6" s="2" t="s">
        <v>22</v>
      </c>
      <c r="BH6" s="6"/>
      <c r="BI6" s="798">
        <v>160</v>
      </c>
      <c r="BJ6" s="799"/>
      <c r="BK6" s="2" t="s">
        <v>23</v>
      </c>
      <c r="BL6" s="6"/>
      <c r="BM6" s="19"/>
    </row>
    <row r="7" spans="2:71" s="8" customFormat="1" ht="5.25" customHeight="1">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800">
        <f>DAY(EOMONTH(DATE(AJ2,AN2,1),0))</f>
        <v>30</v>
      </c>
      <c r="BJ8" s="801"/>
      <c r="BK8" s="30" t="s">
        <v>25</v>
      </c>
      <c r="BL8" s="30"/>
      <c r="BM8" s="30"/>
      <c r="BN8" s="32"/>
      <c r="BQ8" s="9"/>
      <c r="BR8" s="9"/>
      <c r="BS8" s="9"/>
    </row>
    <row r="9" spans="2:71" s="8" customFormat="1" ht="5.25" customHeight="1">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798"/>
      <c r="BJ10" s="799"/>
      <c r="BK10" s="2" t="s">
        <v>272</v>
      </c>
      <c r="BL10" s="30"/>
      <c r="BM10" s="30"/>
      <c r="BN10" s="32"/>
      <c r="BQ10" s="9"/>
      <c r="BR10" s="9"/>
      <c r="BS10" s="9"/>
    </row>
    <row r="11" spans="2:71" ht="5.25" customHeight="1" thickBot="1">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c r="B12" s="734" t="s">
        <v>20</v>
      </c>
      <c r="C12" s="802" t="s">
        <v>274</v>
      </c>
      <c r="D12" s="737" t="s">
        <v>275</v>
      </c>
      <c r="E12" s="779"/>
      <c r="F12" s="805"/>
      <c r="G12" s="737" t="s">
        <v>276</v>
      </c>
      <c r="H12" s="738"/>
      <c r="I12" s="186"/>
      <c r="J12" s="183"/>
      <c r="K12" s="186"/>
      <c r="L12" s="183"/>
      <c r="M12" s="743" t="s">
        <v>277</v>
      </c>
      <c r="N12" s="744"/>
      <c r="O12" s="749" t="s">
        <v>278</v>
      </c>
      <c r="P12" s="750"/>
      <c r="Q12" s="750"/>
      <c r="R12" s="738"/>
      <c r="S12" s="749" t="s">
        <v>279</v>
      </c>
      <c r="T12" s="750"/>
      <c r="U12" s="750"/>
      <c r="V12" s="750"/>
      <c r="W12" s="738"/>
      <c r="X12" s="198"/>
      <c r="Y12" s="198"/>
      <c r="Z12" s="199"/>
      <c r="AA12" s="778" t="s">
        <v>280</v>
      </c>
      <c r="AB12" s="779"/>
      <c r="AC12" s="779"/>
      <c r="AD12" s="779"/>
      <c r="AE12" s="779"/>
      <c r="AF12" s="779"/>
      <c r="AG12" s="779"/>
      <c r="AH12" s="779"/>
      <c r="AI12" s="779"/>
      <c r="AJ12" s="779"/>
      <c r="AK12" s="779"/>
      <c r="AL12" s="779"/>
      <c r="AM12" s="779"/>
      <c r="AN12" s="779"/>
      <c r="AO12" s="779"/>
      <c r="AP12" s="779"/>
      <c r="AQ12" s="779"/>
      <c r="AR12" s="779"/>
      <c r="AS12" s="779"/>
      <c r="AT12" s="779"/>
      <c r="AU12" s="779"/>
      <c r="AV12" s="779"/>
      <c r="AW12" s="779"/>
      <c r="AX12" s="779"/>
      <c r="AY12" s="779"/>
      <c r="AZ12" s="779"/>
      <c r="BA12" s="779"/>
      <c r="BB12" s="779"/>
      <c r="BC12" s="779"/>
      <c r="BD12" s="779"/>
      <c r="BE12" s="779"/>
      <c r="BF12" s="780" t="str">
        <f>IF(BI3="４週","(12)1～4週目の勤務時間数合計","(12)1か月の勤務時間数　合計")</f>
        <v>(12)1～4週目の勤務時間数合計</v>
      </c>
      <c r="BG12" s="781"/>
      <c r="BH12" s="786" t="s">
        <v>281</v>
      </c>
      <c r="BI12" s="787"/>
      <c r="BJ12" s="737" t="s">
        <v>282</v>
      </c>
      <c r="BK12" s="750"/>
      <c r="BL12" s="750"/>
      <c r="BM12" s="750"/>
      <c r="BN12" s="792"/>
    </row>
    <row r="13" spans="2:71" ht="20.25" customHeight="1">
      <c r="B13" s="735"/>
      <c r="C13" s="803"/>
      <c r="D13" s="806"/>
      <c r="E13" s="807"/>
      <c r="F13" s="808"/>
      <c r="G13" s="739"/>
      <c r="H13" s="740"/>
      <c r="I13" s="187"/>
      <c r="J13" s="184"/>
      <c r="K13" s="187"/>
      <c r="L13" s="184"/>
      <c r="M13" s="745"/>
      <c r="N13" s="746"/>
      <c r="O13" s="751"/>
      <c r="P13" s="752"/>
      <c r="Q13" s="752"/>
      <c r="R13" s="740"/>
      <c r="S13" s="751"/>
      <c r="T13" s="752"/>
      <c r="U13" s="752"/>
      <c r="V13" s="752"/>
      <c r="W13" s="740"/>
      <c r="X13" s="200"/>
      <c r="Y13" s="200"/>
      <c r="Z13" s="201"/>
      <c r="AA13" s="795" t="s">
        <v>11</v>
      </c>
      <c r="AB13" s="795"/>
      <c r="AC13" s="795"/>
      <c r="AD13" s="795"/>
      <c r="AE13" s="795"/>
      <c r="AF13" s="795"/>
      <c r="AG13" s="796"/>
      <c r="AH13" s="797" t="s">
        <v>12</v>
      </c>
      <c r="AI13" s="795"/>
      <c r="AJ13" s="795"/>
      <c r="AK13" s="795"/>
      <c r="AL13" s="795"/>
      <c r="AM13" s="795"/>
      <c r="AN13" s="796"/>
      <c r="AO13" s="797" t="s">
        <v>13</v>
      </c>
      <c r="AP13" s="795"/>
      <c r="AQ13" s="795"/>
      <c r="AR13" s="795"/>
      <c r="AS13" s="795"/>
      <c r="AT13" s="795"/>
      <c r="AU13" s="796"/>
      <c r="AV13" s="797" t="s">
        <v>14</v>
      </c>
      <c r="AW13" s="795"/>
      <c r="AX13" s="795"/>
      <c r="AY13" s="795"/>
      <c r="AZ13" s="795"/>
      <c r="BA13" s="795"/>
      <c r="BB13" s="796"/>
      <c r="BC13" s="797" t="s">
        <v>15</v>
      </c>
      <c r="BD13" s="795"/>
      <c r="BE13" s="795"/>
      <c r="BF13" s="782"/>
      <c r="BG13" s="783"/>
      <c r="BH13" s="788"/>
      <c r="BI13" s="789"/>
      <c r="BJ13" s="739"/>
      <c r="BK13" s="752"/>
      <c r="BL13" s="752"/>
      <c r="BM13" s="752"/>
      <c r="BN13" s="793"/>
    </row>
    <row r="14" spans="2:71" ht="20.25" customHeight="1">
      <c r="B14" s="735"/>
      <c r="C14" s="803"/>
      <c r="D14" s="806"/>
      <c r="E14" s="807"/>
      <c r="F14" s="808"/>
      <c r="G14" s="739"/>
      <c r="H14" s="740"/>
      <c r="I14" s="187"/>
      <c r="J14" s="184"/>
      <c r="K14" s="187"/>
      <c r="L14" s="184"/>
      <c r="M14" s="745"/>
      <c r="N14" s="746"/>
      <c r="O14" s="751"/>
      <c r="P14" s="752"/>
      <c r="Q14" s="752"/>
      <c r="R14" s="740"/>
      <c r="S14" s="751"/>
      <c r="T14" s="752"/>
      <c r="U14" s="752"/>
      <c r="V14" s="752"/>
      <c r="W14" s="740"/>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782"/>
      <c r="BG14" s="783"/>
      <c r="BH14" s="788"/>
      <c r="BI14" s="789"/>
      <c r="BJ14" s="739"/>
      <c r="BK14" s="752"/>
      <c r="BL14" s="752"/>
      <c r="BM14" s="752"/>
      <c r="BN14" s="793"/>
    </row>
    <row r="15" spans="2:71" ht="20.25" hidden="1" customHeight="1">
      <c r="B15" s="735"/>
      <c r="C15" s="803"/>
      <c r="D15" s="806"/>
      <c r="E15" s="807"/>
      <c r="F15" s="808"/>
      <c r="G15" s="739"/>
      <c r="H15" s="740"/>
      <c r="I15" s="187"/>
      <c r="J15" s="184"/>
      <c r="K15" s="187"/>
      <c r="L15" s="184"/>
      <c r="M15" s="745"/>
      <c r="N15" s="746"/>
      <c r="O15" s="751"/>
      <c r="P15" s="752"/>
      <c r="Q15" s="752"/>
      <c r="R15" s="740"/>
      <c r="S15" s="751"/>
      <c r="T15" s="752"/>
      <c r="U15" s="752"/>
      <c r="V15" s="752"/>
      <c r="W15" s="740"/>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782"/>
      <c r="BG15" s="783"/>
      <c r="BH15" s="788"/>
      <c r="BI15" s="789"/>
      <c r="BJ15" s="739"/>
      <c r="BK15" s="752"/>
      <c r="BL15" s="752"/>
      <c r="BM15" s="752"/>
      <c r="BN15" s="793"/>
    </row>
    <row r="16" spans="2:71" ht="20.25" customHeight="1" thickBot="1">
      <c r="B16" s="736"/>
      <c r="C16" s="804"/>
      <c r="D16" s="809"/>
      <c r="E16" s="810"/>
      <c r="F16" s="811"/>
      <c r="G16" s="741"/>
      <c r="H16" s="742"/>
      <c r="I16" s="188"/>
      <c r="J16" s="185"/>
      <c r="K16" s="188"/>
      <c r="L16" s="185"/>
      <c r="M16" s="747"/>
      <c r="N16" s="748"/>
      <c r="O16" s="753"/>
      <c r="P16" s="754"/>
      <c r="Q16" s="754"/>
      <c r="R16" s="742"/>
      <c r="S16" s="753"/>
      <c r="T16" s="754"/>
      <c r="U16" s="754"/>
      <c r="V16" s="754"/>
      <c r="W16" s="742"/>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784"/>
      <c r="BG16" s="785"/>
      <c r="BH16" s="790"/>
      <c r="BI16" s="791"/>
      <c r="BJ16" s="741"/>
      <c r="BK16" s="754"/>
      <c r="BL16" s="754"/>
      <c r="BM16" s="754"/>
      <c r="BN16" s="794"/>
    </row>
    <row r="17" spans="2:66" ht="20.25" customHeight="1">
      <c r="B17" s="695">
        <f>B15+1</f>
        <v>1</v>
      </c>
      <c r="C17" s="817"/>
      <c r="D17" s="818"/>
      <c r="E17" s="819"/>
      <c r="F17" s="820"/>
      <c r="G17" s="765"/>
      <c r="H17" s="766"/>
      <c r="I17" s="161"/>
      <c r="J17" s="162"/>
      <c r="K17" s="161"/>
      <c r="L17" s="162"/>
      <c r="M17" s="767"/>
      <c r="N17" s="768"/>
      <c r="O17" s="769"/>
      <c r="P17" s="770"/>
      <c r="Q17" s="770"/>
      <c r="R17" s="766"/>
      <c r="S17" s="755"/>
      <c r="T17" s="756"/>
      <c r="U17" s="756"/>
      <c r="V17" s="756"/>
      <c r="W17" s="757"/>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758"/>
      <c r="BG17" s="759"/>
      <c r="BH17" s="760"/>
      <c r="BI17" s="761"/>
      <c r="BJ17" s="762"/>
      <c r="BK17" s="763"/>
      <c r="BL17" s="763"/>
      <c r="BM17" s="763"/>
      <c r="BN17" s="764"/>
    </row>
    <row r="18" spans="2:66" ht="20.25" customHeight="1">
      <c r="B18" s="715"/>
      <c r="C18" s="813"/>
      <c r="D18" s="816"/>
      <c r="E18" s="776"/>
      <c r="F18" s="815"/>
      <c r="G18" s="728"/>
      <c r="H18" s="729"/>
      <c r="I18" s="163"/>
      <c r="J18" s="164">
        <f>G17</f>
        <v>0</v>
      </c>
      <c r="K18" s="163"/>
      <c r="L18" s="164">
        <f>M17</f>
        <v>0</v>
      </c>
      <c r="M18" s="730"/>
      <c r="N18" s="731"/>
      <c r="O18" s="732"/>
      <c r="P18" s="733"/>
      <c r="Q18" s="733"/>
      <c r="R18" s="729"/>
      <c r="S18" s="674"/>
      <c r="T18" s="675"/>
      <c r="U18" s="675"/>
      <c r="V18" s="675"/>
      <c r="W18" s="676"/>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725">
        <f>IF($BI$3="４週",SUM(AA18:BB18),IF($BI$3="暦月",SUM(AA18:BE18),""))</f>
        <v>0</v>
      </c>
      <c r="BG18" s="726"/>
      <c r="BH18" s="727">
        <f>IF($BI$3="４週",BF18/4,IF($BI$3="暦月",(BF18/($BI$8/7)),""))</f>
        <v>0</v>
      </c>
      <c r="BI18" s="726"/>
      <c r="BJ18" s="722"/>
      <c r="BK18" s="723"/>
      <c r="BL18" s="723"/>
      <c r="BM18" s="723"/>
      <c r="BN18" s="724"/>
    </row>
    <row r="19" spans="2:66" ht="20.25" customHeight="1">
      <c r="B19" s="695">
        <f>B17+1</f>
        <v>2</v>
      </c>
      <c r="C19" s="812"/>
      <c r="D19" s="814"/>
      <c r="E19" s="776"/>
      <c r="F19" s="815"/>
      <c r="G19" s="697"/>
      <c r="H19" s="698"/>
      <c r="I19" s="165"/>
      <c r="J19" s="166"/>
      <c r="K19" s="165"/>
      <c r="L19" s="166"/>
      <c r="M19" s="701"/>
      <c r="N19" s="702"/>
      <c r="O19" s="705"/>
      <c r="P19" s="706"/>
      <c r="Q19" s="706"/>
      <c r="R19" s="698"/>
      <c r="S19" s="674"/>
      <c r="T19" s="675"/>
      <c r="U19" s="675"/>
      <c r="V19" s="675"/>
      <c r="W19" s="676"/>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680"/>
      <c r="BG19" s="681"/>
      <c r="BH19" s="682"/>
      <c r="BI19" s="683"/>
      <c r="BJ19" s="684"/>
      <c r="BK19" s="685"/>
      <c r="BL19" s="685"/>
      <c r="BM19" s="685"/>
      <c r="BN19" s="686"/>
    </row>
    <row r="20" spans="2:66" ht="20.25" customHeight="1">
      <c r="B20" s="715"/>
      <c r="C20" s="813"/>
      <c r="D20" s="816"/>
      <c r="E20" s="776"/>
      <c r="F20" s="815"/>
      <c r="G20" s="728"/>
      <c r="H20" s="729"/>
      <c r="I20" s="163"/>
      <c r="J20" s="164">
        <f>G19</f>
        <v>0</v>
      </c>
      <c r="K20" s="163"/>
      <c r="L20" s="164">
        <f>M19</f>
        <v>0</v>
      </c>
      <c r="M20" s="730"/>
      <c r="N20" s="731"/>
      <c r="O20" s="732"/>
      <c r="P20" s="733"/>
      <c r="Q20" s="733"/>
      <c r="R20" s="729"/>
      <c r="S20" s="674"/>
      <c r="T20" s="675"/>
      <c r="U20" s="675"/>
      <c r="V20" s="675"/>
      <c r="W20" s="676"/>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725">
        <f>IF($BI$3="４週",SUM(AA20:BB20),IF($BI$3="暦月",SUM(AA20:BE20),""))</f>
        <v>0</v>
      </c>
      <c r="BG20" s="726"/>
      <c r="BH20" s="727">
        <f>IF($BI$3="４週",BF20/4,IF($BI$3="暦月",(BF20/($BI$8/7)),""))</f>
        <v>0</v>
      </c>
      <c r="BI20" s="726"/>
      <c r="BJ20" s="722"/>
      <c r="BK20" s="723"/>
      <c r="BL20" s="723"/>
      <c r="BM20" s="723"/>
      <c r="BN20" s="724"/>
    </row>
    <row r="21" spans="2:66" ht="20.25" customHeight="1">
      <c r="B21" s="695">
        <f>B19+1</f>
        <v>3</v>
      </c>
      <c r="C21" s="812"/>
      <c r="D21" s="814"/>
      <c r="E21" s="776"/>
      <c r="F21" s="815"/>
      <c r="G21" s="697"/>
      <c r="H21" s="698"/>
      <c r="I21" s="163"/>
      <c r="J21" s="164"/>
      <c r="K21" s="163"/>
      <c r="L21" s="164"/>
      <c r="M21" s="701"/>
      <c r="N21" s="702"/>
      <c r="O21" s="705"/>
      <c r="P21" s="706"/>
      <c r="Q21" s="706"/>
      <c r="R21" s="698"/>
      <c r="S21" s="674"/>
      <c r="T21" s="675"/>
      <c r="U21" s="675"/>
      <c r="V21" s="675"/>
      <c r="W21" s="676"/>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680"/>
      <c r="BG21" s="681"/>
      <c r="BH21" s="682"/>
      <c r="BI21" s="683"/>
      <c r="BJ21" s="684"/>
      <c r="BK21" s="685"/>
      <c r="BL21" s="685"/>
      <c r="BM21" s="685"/>
      <c r="BN21" s="686"/>
    </row>
    <row r="22" spans="2:66" ht="20.25" customHeight="1">
      <c r="B22" s="715"/>
      <c r="C22" s="813"/>
      <c r="D22" s="816"/>
      <c r="E22" s="776"/>
      <c r="F22" s="815"/>
      <c r="G22" s="728"/>
      <c r="H22" s="729"/>
      <c r="I22" s="163"/>
      <c r="J22" s="164">
        <f>G21</f>
        <v>0</v>
      </c>
      <c r="K22" s="163"/>
      <c r="L22" s="164">
        <f>M21</f>
        <v>0</v>
      </c>
      <c r="M22" s="730"/>
      <c r="N22" s="731"/>
      <c r="O22" s="732"/>
      <c r="P22" s="733"/>
      <c r="Q22" s="733"/>
      <c r="R22" s="729"/>
      <c r="S22" s="674"/>
      <c r="T22" s="675"/>
      <c r="U22" s="675"/>
      <c r="V22" s="675"/>
      <c r="W22" s="676"/>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725">
        <f>IF($BI$3="４週",SUM(AA22:BB22),IF($BI$3="暦月",SUM(AA22:BE22),""))</f>
        <v>0</v>
      </c>
      <c r="BG22" s="726"/>
      <c r="BH22" s="727">
        <f>IF($BI$3="４週",BF22/4,IF($BI$3="暦月",(BF22/($BI$8/7)),""))</f>
        <v>0</v>
      </c>
      <c r="BI22" s="726"/>
      <c r="BJ22" s="722"/>
      <c r="BK22" s="723"/>
      <c r="BL22" s="723"/>
      <c r="BM22" s="723"/>
      <c r="BN22" s="724"/>
    </row>
    <row r="23" spans="2:66" ht="20.25" customHeight="1">
      <c r="B23" s="695">
        <f>B21+1</f>
        <v>4</v>
      </c>
      <c r="C23" s="812"/>
      <c r="D23" s="814"/>
      <c r="E23" s="776"/>
      <c r="F23" s="815"/>
      <c r="G23" s="697"/>
      <c r="H23" s="698"/>
      <c r="I23" s="163"/>
      <c r="J23" s="164"/>
      <c r="K23" s="163"/>
      <c r="L23" s="164"/>
      <c r="M23" s="701"/>
      <c r="N23" s="702"/>
      <c r="O23" s="705"/>
      <c r="P23" s="706"/>
      <c r="Q23" s="706"/>
      <c r="R23" s="698"/>
      <c r="S23" s="674"/>
      <c r="T23" s="675"/>
      <c r="U23" s="675"/>
      <c r="V23" s="675"/>
      <c r="W23" s="676"/>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680"/>
      <c r="BG23" s="681"/>
      <c r="BH23" s="682"/>
      <c r="BI23" s="683"/>
      <c r="BJ23" s="684"/>
      <c r="BK23" s="685"/>
      <c r="BL23" s="685"/>
      <c r="BM23" s="685"/>
      <c r="BN23" s="686"/>
    </row>
    <row r="24" spans="2:66" ht="20.25" customHeight="1">
      <c r="B24" s="715"/>
      <c r="C24" s="813"/>
      <c r="D24" s="816"/>
      <c r="E24" s="776"/>
      <c r="F24" s="815"/>
      <c r="G24" s="728"/>
      <c r="H24" s="729"/>
      <c r="I24" s="163"/>
      <c r="J24" s="164">
        <f>G23</f>
        <v>0</v>
      </c>
      <c r="K24" s="163"/>
      <c r="L24" s="164">
        <f>M23</f>
        <v>0</v>
      </c>
      <c r="M24" s="730"/>
      <c r="N24" s="731"/>
      <c r="O24" s="732"/>
      <c r="P24" s="733"/>
      <c r="Q24" s="733"/>
      <c r="R24" s="729"/>
      <c r="S24" s="674"/>
      <c r="T24" s="675"/>
      <c r="U24" s="675"/>
      <c r="V24" s="675"/>
      <c r="W24" s="676"/>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725">
        <f>IF($BI$3="４週",SUM(AA24:BB24),IF($BI$3="暦月",SUM(AA24:BE24),""))</f>
        <v>0</v>
      </c>
      <c r="BG24" s="726"/>
      <c r="BH24" s="727">
        <f>IF($BI$3="４週",BF24/4,IF($BI$3="暦月",(BF24/($BI$8/7)),""))</f>
        <v>0</v>
      </c>
      <c r="BI24" s="726"/>
      <c r="BJ24" s="722"/>
      <c r="BK24" s="723"/>
      <c r="BL24" s="723"/>
      <c r="BM24" s="723"/>
      <c r="BN24" s="724"/>
    </row>
    <row r="25" spans="2:66" ht="20.25" customHeight="1">
      <c r="B25" s="695">
        <f>B23+1</f>
        <v>5</v>
      </c>
      <c r="C25" s="812"/>
      <c r="D25" s="814"/>
      <c r="E25" s="776"/>
      <c r="F25" s="815"/>
      <c r="G25" s="697"/>
      <c r="H25" s="698"/>
      <c r="I25" s="163"/>
      <c r="J25" s="164"/>
      <c r="K25" s="163"/>
      <c r="L25" s="164"/>
      <c r="M25" s="701"/>
      <c r="N25" s="702"/>
      <c r="O25" s="705"/>
      <c r="P25" s="706"/>
      <c r="Q25" s="706"/>
      <c r="R25" s="698"/>
      <c r="S25" s="674"/>
      <c r="T25" s="675"/>
      <c r="U25" s="675"/>
      <c r="V25" s="675"/>
      <c r="W25" s="676"/>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680"/>
      <c r="BG25" s="681"/>
      <c r="BH25" s="682"/>
      <c r="BI25" s="683"/>
      <c r="BJ25" s="684"/>
      <c r="BK25" s="685"/>
      <c r="BL25" s="685"/>
      <c r="BM25" s="685"/>
      <c r="BN25" s="686"/>
    </row>
    <row r="26" spans="2:66" ht="20.25" customHeight="1">
      <c r="B26" s="715"/>
      <c r="C26" s="813"/>
      <c r="D26" s="816"/>
      <c r="E26" s="776"/>
      <c r="F26" s="815"/>
      <c r="G26" s="728"/>
      <c r="H26" s="729"/>
      <c r="I26" s="163"/>
      <c r="J26" s="164">
        <f>G25</f>
        <v>0</v>
      </c>
      <c r="K26" s="163"/>
      <c r="L26" s="164">
        <f>M25</f>
        <v>0</v>
      </c>
      <c r="M26" s="730"/>
      <c r="N26" s="731"/>
      <c r="O26" s="732"/>
      <c r="P26" s="733"/>
      <c r="Q26" s="733"/>
      <c r="R26" s="729"/>
      <c r="S26" s="674"/>
      <c r="T26" s="675"/>
      <c r="U26" s="675"/>
      <c r="V26" s="675"/>
      <c r="W26" s="676"/>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725">
        <f>IF($BI$3="４週",SUM(AA26:BB26),IF($BI$3="暦月",SUM(AA26:BE26),""))</f>
        <v>0</v>
      </c>
      <c r="BG26" s="726"/>
      <c r="BH26" s="727">
        <f>IF($BI$3="４週",BF26/4,IF($BI$3="暦月",(BF26/($BI$8/7)),""))</f>
        <v>0</v>
      </c>
      <c r="BI26" s="726"/>
      <c r="BJ26" s="722"/>
      <c r="BK26" s="723"/>
      <c r="BL26" s="723"/>
      <c r="BM26" s="723"/>
      <c r="BN26" s="724"/>
    </row>
    <row r="27" spans="2:66" ht="20.25" customHeight="1">
      <c r="B27" s="695">
        <f>B25+1</f>
        <v>6</v>
      </c>
      <c r="C27" s="812"/>
      <c r="D27" s="814"/>
      <c r="E27" s="776"/>
      <c r="F27" s="815"/>
      <c r="G27" s="697"/>
      <c r="H27" s="698"/>
      <c r="I27" s="163"/>
      <c r="J27" s="164"/>
      <c r="K27" s="163"/>
      <c r="L27" s="164"/>
      <c r="M27" s="701"/>
      <c r="N27" s="702"/>
      <c r="O27" s="705"/>
      <c r="P27" s="706"/>
      <c r="Q27" s="706"/>
      <c r="R27" s="698"/>
      <c r="S27" s="674"/>
      <c r="T27" s="675"/>
      <c r="U27" s="675"/>
      <c r="V27" s="675"/>
      <c r="W27" s="676"/>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680"/>
      <c r="BG27" s="681"/>
      <c r="BH27" s="682"/>
      <c r="BI27" s="683"/>
      <c r="BJ27" s="684"/>
      <c r="BK27" s="685"/>
      <c r="BL27" s="685"/>
      <c r="BM27" s="685"/>
      <c r="BN27" s="686"/>
    </row>
    <row r="28" spans="2:66" ht="20.25" customHeight="1">
      <c r="B28" s="715"/>
      <c r="C28" s="813"/>
      <c r="D28" s="816"/>
      <c r="E28" s="776"/>
      <c r="F28" s="815"/>
      <c r="G28" s="728"/>
      <c r="H28" s="729"/>
      <c r="I28" s="163"/>
      <c r="J28" s="164">
        <f>G27</f>
        <v>0</v>
      </c>
      <c r="K28" s="163"/>
      <c r="L28" s="164">
        <f>M27</f>
        <v>0</v>
      </c>
      <c r="M28" s="730"/>
      <c r="N28" s="731"/>
      <c r="O28" s="732"/>
      <c r="P28" s="733"/>
      <c r="Q28" s="733"/>
      <c r="R28" s="729"/>
      <c r="S28" s="674"/>
      <c r="T28" s="675"/>
      <c r="U28" s="675"/>
      <c r="V28" s="675"/>
      <c r="W28" s="676"/>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725">
        <f>IF($BI$3="４週",SUM(AA28:BB28),IF($BI$3="暦月",SUM(AA28:BE28),""))</f>
        <v>0</v>
      </c>
      <c r="BG28" s="726"/>
      <c r="BH28" s="727">
        <f>IF($BI$3="４週",BF28/4,IF($BI$3="暦月",(BF28/($BI$8/7)),""))</f>
        <v>0</v>
      </c>
      <c r="BI28" s="726"/>
      <c r="BJ28" s="722"/>
      <c r="BK28" s="723"/>
      <c r="BL28" s="723"/>
      <c r="BM28" s="723"/>
      <c r="BN28" s="724"/>
    </row>
    <row r="29" spans="2:66" ht="20.25" customHeight="1">
      <c r="B29" s="695">
        <f>B27+1</f>
        <v>7</v>
      </c>
      <c r="C29" s="812"/>
      <c r="D29" s="814"/>
      <c r="E29" s="776"/>
      <c r="F29" s="815"/>
      <c r="G29" s="697"/>
      <c r="H29" s="698"/>
      <c r="I29" s="163"/>
      <c r="J29" s="164"/>
      <c r="K29" s="163"/>
      <c r="L29" s="164"/>
      <c r="M29" s="701"/>
      <c r="N29" s="702"/>
      <c r="O29" s="705"/>
      <c r="P29" s="706"/>
      <c r="Q29" s="706"/>
      <c r="R29" s="698"/>
      <c r="S29" s="674"/>
      <c r="T29" s="675"/>
      <c r="U29" s="675"/>
      <c r="V29" s="675"/>
      <c r="W29" s="676"/>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680"/>
      <c r="BG29" s="681"/>
      <c r="BH29" s="682"/>
      <c r="BI29" s="683"/>
      <c r="BJ29" s="684"/>
      <c r="BK29" s="685"/>
      <c r="BL29" s="685"/>
      <c r="BM29" s="685"/>
      <c r="BN29" s="686"/>
    </row>
    <row r="30" spans="2:66" ht="20.25" customHeight="1">
      <c r="B30" s="715"/>
      <c r="C30" s="813"/>
      <c r="D30" s="816"/>
      <c r="E30" s="776"/>
      <c r="F30" s="815"/>
      <c r="G30" s="728"/>
      <c r="H30" s="729"/>
      <c r="I30" s="163"/>
      <c r="J30" s="164">
        <f>G29</f>
        <v>0</v>
      </c>
      <c r="K30" s="163"/>
      <c r="L30" s="164">
        <f>M29</f>
        <v>0</v>
      </c>
      <c r="M30" s="730"/>
      <c r="N30" s="731"/>
      <c r="O30" s="732"/>
      <c r="P30" s="733"/>
      <c r="Q30" s="733"/>
      <c r="R30" s="729"/>
      <c r="S30" s="674"/>
      <c r="T30" s="675"/>
      <c r="U30" s="675"/>
      <c r="V30" s="675"/>
      <c r="W30" s="676"/>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725">
        <f>IF($BI$3="４週",SUM(AA30:BB30),IF($BI$3="暦月",SUM(AA30:BE30),""))</f>
        <v>0</v>
      </c>
      <c r="BG30" s="726"/>
      <c r="BH30" s="727">
        <f>IF($BI$3="４週",BF30/4,IF($BI$3="暦月",(BF30/($BI$8/7)),""))</f>
        <v>0</v>
      </c>
      <c r="BI30" s="726"/>
      <c r="BJ30" s="722"/>
      <c r="BK30" s="723"/>
      <c r="BL30" s="723"/>
      <c r="BM30" s="723"/>
      <c r="BN30" s="724"/>
    </row>
    <row r="31" spans="2:66" ht="20.25" customHeight="1">
      <c r="B31" s="695">
        <f>B29+1</f>
        <v>8</v>
      </c>
      <c r="C31" s="812"/>
      <c r="D31" s="814"/>
      <c r="E31" s="776"/>
      <c r="F31" s="815"/>
      <c r="G31" s="697"/>
      <c r="H31" s="698"/>
      <c r="I31" s="163"/>
      <c r="J31" s="164"/>
      <c r="K31" s="163"/>
      <c r="L31" s="164"/>
      <c r="M31" s="701"/>
      <c r="N31" s="702"/>
      <c r="O31" s="705"/>
      <c r="P31" s="706"/>
      <c r="Q31" s="706"/>
      <c r="R31" s="698"/>
      <c r="S31" s="674"/>
      <c r="T31" s="675"/>
      <c r="U31" s="675"/>
      <c r="V31" s="675"/>
      <c r="W31" s="676"/>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680"/>
      <c r="BG31" s="681"/>
      <c r="BH31" s="682"/>
      <c r="BI31" s="683"/>
      <c r="BJ31" s="684"/>
      <c r="BK31" s="685"/>
      <c r="BL31" s="685"/>
      <c r="BM31" s="685"/>
      <c r="BN31" s="686"/>
    </row>
    <row r="32" spans="2:66" ht="20.25" customHeight="1">
      <c r="B32" s="715"/>
      <c r="C32" s="813"/>
      <c r="D32" s="816"/>
      <c r="E32" s="776"/>
      <c r="F32" s="815"/>
      <c r="G32" s="728"/>
      <c r="H32" s="729"/>
      <c r="I32" s="163"/>
      <c r="J32" s="164">
        <f>G31</f>
        <v>0</v>
      </c>
      <c r="K32" s="163"/>
      <c r="L32" s="164">
        <f>M31</f>
        <v>0</v>
      </c>
      <c r="M32" s="730"/>
      <c r="N32" s="731"/>
      <c r="O32" s="732"/>
      <c r="P32" s="733"/>
      <c r="Q32" s="733"/>
      <c r="R32" s="729"/>
      <c r="S32" s="674"/>
      <c r="T32" s="675"/>
      <c r="U32" s="675"/>
      <c r="V32" s="675"/>
      <c r="W32" s="676"/>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725">
        <f>IF($BI$3="４週",SUM(AA32:BB32),IF($BI$3="暦月",SUM(AA32:BE32),""))</f>
        <v>0</v>
      </c>
      <c r="BG32" s="726"/>
      <c r="BH32" s="727">
        <f>IF($BI$3="４週",BF32/4,IF($BI$3="暦月",(BF32/($BI$8/7)),""))</f>
        <v>0</v>
      </c>
      <c r="BI32" s="726"/>
      <c r="BJ32" s="722"/>
      <c r="BK32" s="723"/>
      <c r="BL32" s="723"/>
      <c r="BM32" s="723"/>
      <c r="BN32" s="724"/>
    </row>
    <row r="33" spans="2:66" ht="20.25" customHeight="1">
      <c r="B33" s="695">
        <f>B31+1</f>
        <v>9</v>
      </c>
      <c r="C33" s="812"/>
      <c r="D33" s="814"/>
      <c r="E33" s="776"/>
      <c r="F33" s="815"/>
      <c r="G33" s="697"/>
      <c r="H33" s="698"/>
      <c r="I33" s="163"/>
      <c r="J33" s="164"/>
      <c r="K33" s="163"/>
      <c r="L33" s="164"/>
      <c r="M33" s="701"/>
      <c r="N33" s="702"/>
      <c r="O33" s="705"/>
      <c r="P33" s="706"/>
      <c r="Q33" s="706"/>
      <c r="R33" s="698"/>
      <c r="S33" s="674"/>
      <c r="T33" s="675"/>
      <c r="U33" s="675"/>
      <c r="V33" s="675"/>
      <c r="W33" s="676"/>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680"/>
      <c r="BG33" s="681"/>
      <c r="BH33" s="682"/>
      <c r="BI33" s="683"/>
      <c r="BJ33" s="684"/>
      <c r="BK33" s="685"/>
      <c r="BL33" s="685"/>
      <c r="BM33" s="685"/>
      <c r="BN33" s="686"/>
    </row>
    <row r="34" spans="2:66" ht="20.25" customHeight="1">
      <c r="B34" s="715"/>
      <c r="C34" s="813"/>
      <c r="D34" s="816"/>
      <c r="E34" s="776"/>
      <c r="F34" s="815"/>
      <c r="G34" s="728"/>
      <c r="H34" s="729"/>
      <c r="I34" s="163"/>
      <c r="J34" s="164">
        <f>G33</f>
        <v>0</v>
      </c>
      <c r="K34" s="163"/>
      <c r="L34" s="164">
        <f>M33</f>
        <v>0</v>
      </c>
      <c r="M34" s="730"/>
      <c r="N34" s="731"/>
      <c r="O34" s="732"/>
      <c r="P34" s="733"/>
      <c r="Q34" s="733"/>
      <c r="R34" s="729"/>
      <c r="S34" s="674"/>
      <c r="T34" s="675"/>
      <c r="U34" s="675"/>
      <c r="V34" s="675"/>
      <c r="W34" s="676"/>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725">
        <f>IF($BI$3="４週",SUM(AA34:BB34),IF($BI$3="暦月",SUM(AA34:BE34),""))</f>
        <v>0</v>
      </c>
      <c r="BG34" s="726"/>
      <c r="BH34" s="727">
        <f>IF($BI$3="４週",BF34/4,IF($BI$3="暦月",(BF34/($BI$8/7)),""))</f>
        <v>0</v>
      </c>
      <c r="BI34" s="726"/>
      <c r="BJ34" s="722"/>
      <c r="BK34" s="723"/>
      <c r="BL34" s="723"/>
      <c r="BM34" s="723"/>
      <c r="BN34" s="724"/>
    </row>
    <row r="35" spans="2:66" ht="20.25" customHeight="1">
      <c r="B35" s="695">
        <f>B33+1</f>
        <v>10</v>
      </c>
      <c r="C35" s="812"/>
      <c r="D35" s="814"/>
      <c r="E35" s="776"/>
      <c r="F35" s="815"/>
      <c r="G35" s="697"/>
      <c r="H35" s="698"/>
      <c r="I35" s="163"/>
      <c r="J35" s="164"/>
      <c r="K35" s="163"/>
      <c r="L35" s="164"/>
      <c r="M35" s="701"/>
      <c r="N35" s="702"/>
      <c r="O35" s="705"/>
      <c r="P35" s="706"/>
      <c r="Q35" s="706"/>
      <c r="R35" s="698"/>
      <c r="S35" s="674"/>
      <c r="T35" s="675"/>
      <c r="U35" s="675"/>
      <c r="V35" s="675"/>
      <c r="W35" s="676"/>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680"/>
      <c r="BG35" s="681"/>
      <c r="BH35" s="682"/>
      <c r="BI35" s="683"/>
      <c r="BJ35" s="684"/>
      <c r="BK35" s="685"/>
      <c r="BL35" s="685"/>
      <c r="BM35" s="685"/>
      <c r="BN35" s="686"/>
    </row>
    <row r="36" spans="2:66" ht="20.25" customHeight="1">
      <c r="B36" s="715"/>
      <c r="C36" s="813"/>
      <c r="D36" s="816"/>
      <c r="E36" s="776"/>
      <c r="F36" s="815"/>
      <c r="G36" s="728"/>
      <c r="H36" s="729"/>
      <c r="I36" s="163"/>
      <c r="J36" s="164">
        <f>G35</f>
        <v>0</v>
      </c>
      <c r="K36" s="163"/>
      <c r="L36" s="164">
        <f>M35</f>
        <v>0</v>
      </c>
      <c r="M36" s="730"/>
      <c r="N36" s="731"/>
      <c r="O36" s="732"/>
      <c r="P36" s="733"/>
      <c r="Q36" s="733"/>
      <c r="R36" s="729"/>
      <c r="S36" s="674"/>
      <c r="T36" s="675"/>
      <c r="U36" s="675"/>
      <c r="V36" s="675"/>
      <c r="W36" s="676"/>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725">
        <f>IF($BI$3="４週",SUM(AA36:BB36),IF($BI$3="暦月",SUM(AA36:BE36),""))</f>
        <v>0</v>
      </c>
      <c r="BG36" s="726"/>
      <c r="BH36" s="727">
        <f>IF($BI$3="４週",BF36/4,IF($BI$3="暦月",(BF36/($BI$8/7)),""))</f>
        <v>0</v>
      </c>
      <c r="BI36" s="726"/>
      <c r="BJ36" s="722"/>
      <c r="BK36" s="723"/>
      <c r="BL36" s="723"/>
      <c r="BM36" s="723"/>
      <c r="BN36" s="724"/>
    </row>
    <row r="37" spans="2:66" ht="20.25" customHeight="1">
      <c r="B37" s="695">
        <f>B35+1</f>
        <v>11</v>
      </c>
      <c r="C37" s="812"/>
      <c r="D37" s="814"/>
      <c r="E37" s="776"/>
      <c r="F37" s="815"/>
      <c r="G37" s="697"/>
      <c r="H37" s="698"/>
      <c r="I37" s="163"/>
      <c r="J37" s="164"/>
      <c r="K37" s="163"/>
      <c r="L37" s="164"/>
      <c r="M37" s="701"/>
      <c r="N37" s="702"/>
      <c r="O37" s="705"/>
      <c r="P37" s="706"/>
      <c r="Q37" s="706"/>
      <c r="R37" s="698"/>
      <c r="S37" s="674"/>
      <c r="T37" s="675"/>
      <c r="U37" s="675"/>
      <c r="V37" s="675"/>
      <c r="W37" s="676"/>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680"/>
      <c r="BG37" s="681"/>
      <c r="BH37" s="682"/>
      <c r="BI37" s="683"/>
      <c r="BJ37" s="684"/>
      <c r="BK37" s="685"/>
      <c r="BL37" s="685"/>
      <c r="BM37" s="685"/>
      <c r="BN37" s="686"/>
    </row>
    <row r="38" spans="2:66" ht="20.25" customHeight="1">
      <c r="B38" s="715"/>
      <c r="C38" s="813"/>
      <c r="D38" s="816"/>
      <c r="E38" s="776"/>
      <c r="F38" s="815"/>
      <c r="G38" s="728"/>
      <c r="H38" s="729"/>
      <c r="I38" s="163"/>
      <c r="J38" s="164">
        <f>G37</f>
        <v>0</v>
      </c>
      <c r="K38" s="163"/>
      <c r="L38" s="164">
        <f>M37</f>
        <v>0</v>
      </c>
      <c r="M38" s="730"/>
      <c r="N38" s="731"/>
      <c r="O38" s="732"/>
      <c r="P38" s="733"/>
      <c r="Q38" s="733"/>
      <c r="R38" s="729"/>
      <c r="S38" s="674"/>
      <c r="T38" s="675"/>
      <c r="U38" s="675"/>
      <c r="V38" s="675"/>
      <c r="W38" s="676"/>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725">
        <f>IF($BI$3="４週",SUM(AA38:BB38),IF($BI$3="暦月",SUM(AA38:BE38),""))</f>
        <v>0</v>
      </c>
      <c r="BG38" s="726"/>
      <c r="BH38" s="727">
        <f>IF($BI$3="４週",BF38/4,IF($BI$3="暦月",(BF38/($BI$8/7)),""))</f>
        <v>0</v>
      </c>
      <c r="BI38" s="726"/>
      <c r="BJ38" s="722"/>
      <c r="BK38" s="723"/>
      <c r="BL38" s="723"/>
      <c r="BM38" s="723"/>
      <c r="BN38" s="724"/>
    </row>
    <row r="39" spans="2:66" ht="20.25" customHeight="1">
      <c r="B39" s="695">
        <f>B37+1</f>
        <v>12</v>
      </c>
      <c r="C39" s="812"/>
      <c r="D39" s="814"/>
      <c r="E39" s="776"/>
      <c r="F39" s="815"/>
      <c r="G39" s="697"/>
      <c r="H39" s="698"/>
      <c r="I39" s="163"/>
      <c r="J39" s="164"/>
      <c r="K39" s="163"/>
      <c r="L39" s="164"/>
      <c r="M39" s="701"/>
      <c r="N39" s="702"/>
      <c r="O39" s="705"/>
      <c r="P39" s="706"/>
      <c r="Q39" s="706"/>
      <c r="R39" s="698"/>
      <c r="S39" s="674"/>
      <c r="T39" s="675"/>
      <c r="U39" s="675"/>
      <c r="V39" s="675"/>
      <c r="W39" s="676"/>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680"/>
      <c r="BG39" s="681"/>
      <c r="BH39" s="682"/>
      <c r="BI39" s="683"/>
      <c r="BJ39" s="684"/>
      <c r="BK39" s="685"/>
      <c r="BL39" s="685"/>
      <c r="BM39" s="685"/>
      <c r="BN39" s="686"/>
    </row>
    <row r="40" spans="2:66" ht="20.25" customHeight="1">
      <c r="B40" s="715"/>
      <c r="C40" s="813"/>
      <c r="D40" s="816"/>
      <c r="E40" s="776"/>
      <c r="F40" s="815"/>
      <c r="G40" s="728"/>
      <c r="H40" s="729"/>
      <c r="I40" s="163"/>
      <c r="J40" s="164">
        <f>G39</f>
        <v>0</v>
      </c>
      <c r="K40" s="163"/>
      <c r="L40" s="164">
        <f>M39</f>
        <v>0</v>
      </c>
      <c r="M40" s="730"/>
      <c r="N40" s="731"/>
      <c r="O40" s="732"/>
      <c r="P40" s="733"/>
      <c r="Q40" s="733"/>
      <c r="R40" s="729"/>
      <c r="S40" s="674"/>
      <c r="T40" s="675"/>
      <c r="U40" s="675"/>
      <c r="V40" s="675"/>
      <c r="W40" s="676"/>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725">
        <f>IF($BI$3="４週",SUM(AA40:BB40),IF($BI$3="暦月",SUM(AA40:BE40),""))</f>
        <v>0</v>
      </c>
      <c r="BG40" s="726"/>
      <c r="BH40" s="727">
        <f>IF($BI$3="４週",BF40/4,IF($BI$3="暦月",(BF40/($BI$8/7)),""))</f>
        <v>0</v>
      </c>
      <c r="BI40" s="726"/>
      <c r="BJ40" s="722"/>
      <c r="BK40" s="723"/>
      <c r="BL40" s="723"/>
      <c r="BM40" s="723"/>
      <c r="BN40" s="724"/>
    </row>
    <row r="41" spans="2:66" ht="20.25" customHeight="1">
      <c r="B41" s="695">
        <f>B39+1</f>
        <v>13</v>
      </c>
      <c r="C41" s="812"/>
      <c r="D41" s="814"/>
      <c r="E41" s="776"/>
      <c r="F41" s="815"/>
      <c r="G41" s="697"/>
      <c r="H41" s="698"/>
      <c r="I41" s="163"/>
      <c r="J41" s="164"/>
      <c r="K41" s="163"/>
      <c r="L41" s="164"/>
      <c r="M41" s="701"/>
      <c r="N41" s="702"/>
      <c r="O41" s="705"/>
      <c r="P41" s="706"/>
      <c r="Q41" s="706"/>
      <c r="R41" s="698"/>
      <c r="S41" s="674"/>
      <c r="T41" s="675"/>
      <c r="U41" s="675"/>
      <c r="V41" s="675"/>
      <c r="W41" s="676"/>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680"/>
      <c r="BG41" s="681"/>
      <c r="BH41" s="682"/>
      <c r="BI41" s="683"/>
      <c r="BJ41" s="684"/>
      <c r="BK41" s="685"/>
      <c r="BL41" s="685"/>
      <c r="BM41" s="685"/>
      <c r="BN41" s="686"/>
    </row>
    <row r="42" spans="2:66" ht="20.25" customHeight="1">
      <c r="B42" s="715"/>
      <c r="C42" s="813"/>
      <c r="D42" s="816"/>
      <c r="E42" s="776"/>
      <c r="F42" s="815"/>
      <c r="G42" s="728"/>
      <c r="H42" s="729"/>
      <c r="I42" s="163"/>
      <c r="J42" s="164">
        <f>G41</f>
        <v>0</v>
      </c>
      <c r="K42" s="163"/>
      <c r="L42" s="164">
        <f>M41</f>
        <v>0</v>
      </c>
      <c r="M42" s="730"/>
      <c r="N42" s="731"/>
      <c r="O42" s="732"/>
      <c r="P42" s="733"/>
      <c r="Q42" s="733"/>
      <c r="R42" s="729"/>
      <c r="S42" s="674"/>
      <c r="T42" s="675"/>
      <c r="U42" s="675"/>
      <c r="V42" s="675"/>
      <c r="W42" s="676"/>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725">
        <f>IF($BI$3="４週",SUM(AA42:BB42),IF($BI$3="暦月",SUM(AA42:BE42),""))</f>
        <v>0</v>
      </c>
      <c r="BG42" s="726"/>
      <c r="BH42" s="727">
        <f>IF($BI$3="４週",BF42/4,IF($BI$3="暦月",(BF42/($BI$8/7)),""))</f>
        <v>0</v>
      </c>
      <c r="BI42" s="726"/>
      <c r="BJ42" s="722"/>
      <c r="BK42" s="723"/>
      <c r="BL42" s="723"/>
      <c r="BM42" s="723"/>
      <c r="BN42" s="724"/>
    </row>
    <row r="43" spans="2:66" ht="20.25" customHeight="1">
      <c r="B43" s="695">
        <f>B41+1</f>
        <v>14</v>
      </c>
      <c r="C43" s="812"/>
      <c r="D43" s="814"/>
      <c r="E43" s="776"/>
      <c r="F43" s="815"/>
      <c r="G43" s="697"/>
      <c r="H43" s="698"/>
      <c r="I43" s="163"/>
      <c r="J43" s="164"/>
      <c r="K43" s="163"/>
      <c r="L43" s="164"/>
      <c r="M43" s="701"/>
      <c r="N43" s="702"/>
      <c r="O43" s="705"/>
      <c r="P43" s="706"/>
      <c r="Q43" s="706"/>
      <c r="R43" s="698"/>
      <c r="S43" s="674"/>
      <c r="T43" s="675"/>
      <c r="U43" s="675"/>
      <c r="V43" s="675"/>
      <c r="W43" s="676"/>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680"/>
      <c r="BG43" s="681"/>
      <c r="BH43" s="682"/>
      <c r="BI43" s="683"/>
      <c r="BJ43" s="684"/>
      <c r="BK43" s="685"/>
      <c r="BL43" s="685"/>
      <c r="BM43" s="685"/>
      <c r="BN43" s="686"/>
    </row>
    <row r="44" spans="2:66" ht="20.25" customHeight="1">
      <c r="B44" s="715"/>
      <c r="C44" s="813"/>
      <c r="D44" s="816"/>
      <c r="E44" s="776"/>
      <c r="F44" s="815"/>
      <c r="G44" s="728"/>
      <c r="H44" s="729"/>
      <c r="I44" s="163"/>
      <c r="J44" s="164">
        <f>G43</f>
        <v>0</v>
      </c>
      <c r="K44" s="163"/>
      <c r="L44" s="164">
        <f>M43</f>
        <v>0</v>
      </c>
      <c r="M44" s="730"/>
      <c r="N44" s="731"/>
      <c r="O44" s="732"/>
      <c r="P44" s="733"/>
      <c r="Q44" s="733"/>
      <c r="R44" s="729"/>
      <c r="S44" s="674"/>
      <c r="T44" s="675"/>
      <c r="U44" s="675"/>
      <c r="V44" s="675"/>
      <c r="W44" s="676"/>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725">
        <f>IF($BI$3="４週",SUM(AA44:BB44),IF($BI$3="暦月",SUM(AA44:BE44),""))</f>
        <v>0</v>
      </c>
      <c r="BG44" s="726"/>
      <c r="BH44" s="727">
        <f>IF($BI$3="４週",BF44/4,IF($BI$3="暦月",(BF44/($BI$8/7)),""))</f>
        <v>0</v>
      </c>
      <c r="BI44" s="726"/>
      <c r="BJ44" s="722"/>
      <c r="BK44" s="723"/>
      <c r="BL44" s="723"/>
      <c r="BM44" s="723"/>
      <c r="BN44" s="724"/>
    </row>
    <row r="45" spans="2:66" ht="20.25" customHeight="1">
      <c r="B45" s="695">
        <f>B43+1</f>
        <v>15</v>
      </c>
      <c r="C45" s="812"/>
      <c r="D45" s="814"/>
      <c r="E45" s="776"/>
      <c r="F45" s="815"/>
      <c r="G45" s="697"/>
      <c r="H45" s="698"/>
      <c r="I45" s="163"/>
      <c r="J45" s="164"/>
      <c r="K45" s="163"/>
      <c r="L45" s="164"/>
      <c r="M45" s="701"/>
      <c r="N45" s="702"/>
      <c r="O45" s="705"/>
      <c r="P45" s="706"/>
      <c r="Q45" s="706"/>
      <c r="R45" s="698"/>
      <c r="S45" s="674"/>
      <c r="T45" s="675"/>
      <c r="U45" s="675"/>
      <c r="V45" s="675"/>
      <c r="W45" s="676"/>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680"/>
      <c r="BG45" s="681"/>
      <c r="BH45" s="682"/>
      <c r="BI45" s="683"/>
      <c r="BJ45" s="684"/>
      <c r="BK45" s="685"/>
      <c r="BL45" s="685"/>
      <c r="BM45" s="685"/>
      <c r="BN45" s="686"/>
    </row>
    <row r="46" spans="2:66" ht="20.25" customHeight="1">
      <c r="B46" s="715"/>
      <c r="C46" s="813"/>
      <c r="D46" s="816"/>
      <c r="E46" s="776"/>
      <c r="F46" s="815"/>
      <c r="G46" s="728"/>
      <c r="H46" s="729"/>
      <c r="I46" s="163"/>
      <c r="J46" s="164">
        <f>G45</f>
        <v>0</v>
      </c>
      <c r="K46" s="163"/>
      <c r="L46" s="164">
        <f>M45</f>
        <v>0</v>
      </c>
      <c r="M46" s="730"/>
      <c r="N46" s="731"/>
      <c r="O46" s="732"/>
      <c r="P46" s="733"/>
      <c r="Q46" s="733"/>
      <c r="R46" s="729"/>
      <c r="S46" s="674"/>
      <c r="T46" s="675"/>
      <c r="U46" s="675"/>
      <c r="V46" s="675"/>
      <c r="W46" s="676"/>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725">
        <f>IF($BI$3="４週",SUM(AA46:BB46),IF($BI$3="暦月",SUM(AA46:BE46),""))</f>
        <v>0</v>
      </c>
      <c r="BG46" s="726"/>
      <c r="BH46" s="727">
        <f>IF($BI$3="４週",BF46/4,IF($BI$3="暦月",(BF46/($BI$8/7)),""))</f>
        <v>0</v>
      </c>
      <c r="BI46" s="726"/>
      <c r="BJ46" s="722"/>
      <c r="BK46" s="723"/>
      <c r="BL46" s="723"/>
      <c r="BM46" s="723"/>
      <c r="BN46" s="724"/>
    </row>
    <row r="47" spans="2:66" ht="20.25" customHeight="1">
      <c r="B47" s="695">
        <f>B45+1</f>
        <v>16</v>
      </c>
      <c r="C47" s="812"/>
      <c r="D47" s="814"/>
      <c r="E47" s="776"/>
      <c r="F47" s="815"/>
      <c r="G47" s="697"/>
      <c r="H47" s="698"/>
      <c r="I47" s="163"/>
      <c r="J47" s="164"/>
      <c r="K47" s="163"/>
      <c r="L47" s="164"/>
      <c r="M47" s="701"/>
      <c r="N47" s="702"/>
      <c r="O47" s="705"/>
      <c r="P47" s="706"/>
      <c r="Q47" s="706"/>
      <c r="R47" s="698"/>
      <c r="S47" s="674"/>
      <c r="T47" s="675"/>
      <c r="U47" s="675"/>
      <c r="V47" s="675"/>
      <c r="W47" s="676"/>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680"/>
      <c r="BG47" s="681"/>
      <c r="BH47" s="682"/>
      <c r="BI47" s="683"/>
      <c r="BJ47" s="684"/>
      <c r="BK47" s="685"/>
      <c r="BL47" s="685"/>
      <c r="BM47" s="685"/>
      <c r="BN47" s="686"/>
    </row>
    <row r="48" spans="2:66" ht="20.25" customHeight="1">
      <c r="B48" s="715"/>
      <c r="C48" s="813"/>
      <c r="D48" s="816"/>
      <c r="E48" s="776"/>
      <c r="F48" s="815"/>
      <c r="G48" s="728"/>
      <c r="H48" s="729"/>
      <c r="I48" s="163"/>
      <c r="J48" s="164">
        <f>G47</f>
        <v>0</v>
      </c>
      <c r="K48" s="163"/>
      <c r="L48" s="164">
        <f>M47</f>
        <v>0</v>
      </c>
      <c r="M48" s="730"/>
      <c r="N48" s="731"/>
      <c r="O48" s="732"/>
      <c r="P48" s="733"/>
      <c r="Q48" s="733"/>
      <c r="R48" s="729"/>
      <c r="S48" s="674"/>
      <c r="T48" s="675"/>
      <c r="U48" s="675"/>
      <c r="V48" s="675"/>
      <c r="W48" s="676"/>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725">
        <f>IF($BI$3="４週",SUM(AA48:BB48),IF($BI$3="暦月",SUM(AA48:BE48),""))</f>
        <v>0</v>
      </c>
      <c r="BG48" s="726"/>
      <c r="BH48" s="727">
        <f>IF($BI$3="４週",BF48/4,IF($BI$3="暦月",(BF48/($BI$8/7)),""))</f>
        <v>0</v>
      </c>
      <c r="BI48" s="726"/>
      <c r="BJ48" s="722"/>
      <c r="BK48" s="723"/>
      <c r="BL48" s="723"/>
      <c r="BM48" s="723"/>
      <c r="BN48" s="724"/>
    </row>
    <row r="49" spans="2:66" ht="20.25" customHeight="1">
      <c r="B49" s="695">
        <f>B47+1</f>
        <v>17</v>
      </c>
      <c r="C49" s="812"/>
      <c r="D49" s="814"/>
      <c r="E49" s="776"/>
      <c r="F49" s="815"/>
      <c r="G49" s="697"/>
      <c r="H49" s="698"/>
      <c r="I49" s="163"/>
      <c r="J49" s="164"/>
      <c r="K49" s="163"/>
      <c r="L49" s="164"/>
      <c r="M49" s="701"/>
      <c r="N49" s="702"/>
      <c r="O49" s="705"/>
      <c r="P49" s="706"/>
      <c r="Q49" s="706"/>
      <c r="R49" s="698"/>
      <c r="S49" s="674"/>
      <c r="T49" s="675"/>
      <c r="U49" s="675"/>
      <c r="V49" s="675"/>
      <c r="W49" s="676"/>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680"/>
      <c r="BG49" s="681"/>
      <c r="BH49" s="682"/>
      <c r="BI49" s="683"/>
      <c r="BJ49" s="684"/>
      <c r="BK49" s="685"/>
      <c r="BL49" s="685"/>
      <c r="BM49" s="685"/>
      <c r="BN49" s="686"/>
    </row>
    <row r="50" spans="2:66" ht="20.25" customHeight="1">
      <c r="B50" s="715"/>
      <c r="C50" s="813"/>
      <c r="D50" s="816"/>
      <c r="E50" s="776"/>
      <c r="F50" s="815"/>
      <c r="G50" s="728"/>
      <c r="H50" s="729"/>
      <c r="I50" s="163"/>
      <c r="J50" s="164">
        <f>G49</f>
        <v>0</v>
      </c>
      <c r="K50" s="163"/>
      <c r="L50" s="164">
        <f>M49</f>
        <v>0</v>
      </c>
      <c r="M50" s="730"/>
      <c r="N50" s="731"/>
      <c r="O50" s="732"/>
      <c r="P50" s="733"/>
      <c r="Q50" s="733"/>
      <c r="R50" s="729"/>
      <c r="S50" s="674"/>
      <c r="T50" s="675"/>
      <c r="U50" s="675"/>
      <c r="V50" s="675"/>
      <c r="W50" s="676"/>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725">
        <f>IF($BI$3="４週",SUM(AA50:BB50),IF($BI$3="暦月",SUM(AA50:BE50),""))</f>
        <v>0</v>
      </c>
      <c r="BG50" s="726"/>
      <c r="BH50" s="727">
        <f>IF($BI$3="４週",BF50/4,IF($BI$3="暦月",(BF50/($BI$8/7)),""))</f>
        <v>0</v>
      </c>
      <c r="BI50" s="726"/>
      <c r="BJ50" s="722"/>
      <c r="BK50" s="723"/>
      <c r="BL50" s="723"/>
      <c r="BM50" s="723"/>
      <c r="BN50" s="724"/>
    </row>
    <row r="51" spans="2:66" ht="20.25" customHeight="1">
      <c r="B51" s="695">
        <f>B49+1</f>
        <v>18</v>
      </c>
      <c r="C51" s="812"/>
      <c r="D51" s="814"/>
      <c r="E51" s="776"/>
      <c r="F51" s="815"/>
      <c r="G51" s="697"/>
      <c r="H51" s="698"/>
      <c r="I51" s="163"/>
      <c r="J51" s="164"/>
      <c r="K51" s="163"/>
      <c r="L51" s="164"/>
      <c r="M51" s="701"/>
      <c r="N51" s="702"/>
      <c r="O51" s="705"/>
      <c r="P51" s="706"/>
      <c r="Q51" s="706"/>
      <c r="R51" s="698"/>
      <c r="S51" s="674"/>
      <c r="T51" s="675"/>
      <c r="U51" s="675"/>
      <c r="V51" s="675"/>
      <c r="W51" s="676"/>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680"/>
      <c r="BG51" s="681"/>
      <c r="BH51" s="682"/>
      <c r="BI51" s="683"/>
      <c r="BJ51" s="684"/>
      <c r="BK51" s="685"/>
      <c r="BL51" s="685"/>
      <c r="BM51" s="685"/>
      <c r="BN51" s="686"/>
    </row>
    <row r="52" spans="2:66" ht="20.25" customHeight="1">
      <c r="B52" s="715"/>
      <c r="C52" s="813"/>
      <c r="D52" s="816"/>
      <c r="E52" s="776"/>
      <c r="F52" s="815"/>
      <c r="G52" s="728"/>
      <c r="H52" s="729"/>
      <c r="I52" s="163"/>
      <c r="J52" s="164">
        <f>G51</f>
        <v>0</v>
      </c>
      <c r="K52" s="163"/>
      <c r="L52" s="164">
        <f>M51</f>
        <v>0</v>
      </c>
      <c r="M52" s="730"/>
      <c r="N52" s="731"/>
      <c r="O52" s="732"/>
      <c r="P52" s="733"/>
      <c r="Q52" s="733"/>
      <c r="R52" s="729"/>
      <c r="S52" s="674"/>
      <c r="T52" s="675"/>
      <c r="U52" s="675"/>
      <c r="V52" s="675"/>
      <c r="W52" s="676"/>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725">
        <f>IF($BI$3="４週",SUM(AA52:BB52),IF($BI$3="暦月",SUM(AA52:BE52),""))</f>
        <v>0</v>
      </c>
      <c r="BG52" s="726"/>
      <c r="BH52" s="727">
        <f>IF($BI$3="４週",BF52/4,IF($BI$3="暦月",(BF52/($BI$8/7)),""))</f>
        <v>0</v>
      </c>
      <c r="BI52" s="726"/>
      <c r="BJ52" s="722"/>
      <c r="BK52" s="723"/>
      <c r="BL52" s="723"/>
      <c r="BM52" s="723"/>
      <c r="BN52" s="724"/>
    </row>
    <row r="53" spans="2:66" ht="20.25" customHeight="1">
      <c r="B53" s="695">
        <f>B51+1</f>
        <v>19</v>
      </c>
      <c r="C53" s="812"/>
      <c r="D53" s="814"/>
      <c r="E53" s="776"/>
      <c r="F53" s="815"/>
      <c r="G53" s="697"/>
      <c r="H53" s="698"/>
      <c r="I53" s="165"/>
      <c r="J53" s="166"/>
      <c r="K53" s="165"/>
      <c r="L53" s="166"/>
      <c r="M53" s="701"/>
      <c r="N53" s="702"/>
      <c r="O53" s="705"/>
      <c r="P53" s="706"/>
      <c r="Q53" s="706"/>
      <c r="R53" s="698"/>
      <c r="S53" s="674"/>
      <c r="T53" s="675"/>
      <c r="U53" s="675"/>
      <c r="V53" s="675"/>
      <c r="W53" s="676"/>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680"/>
      <c r="BG53" s="681"/>
      <c r="BH53" s="682"/>
      <c r="BI53" s="683"/>
      <c r="BJ53" s="684"/>
      <c r="BK53" s="685"/>
      <c r="BL53" s="685"/>
      <c r="BM53" s="685"/>
      <c r="BN53" s="686"/>
    </row>
    <row r="54" spans="2:66" ht="20.25" customHeight="1">
      <c r="B54" s="715"/>
      <c r="C54" s="813"/>
      <c r="D54" s="816"/>
      <c r="E54" s="776"/>
      <c r="F54" s="815"/>
      <c r="G54" s="728"/>
      <c r="H54" s="729"/>
      <c r="I54" s="163"/>
      <c r="J54" s="164">
        <f>G53</f>
        <v>0</v>
      </c>
      <c r="K54" s="163"/>
      <c r="L54" s="164">
        <f>M53</f>
        <v>0</v>
      </c>
      <c r="M54" s="730"/>
      <c r="N54" s="731"/>
      <c r="O54" s="732"/>
      <c r="P54" s="733"/>
      <c r="Q54" s="733"/>
      <c r="R54" s="729"/>
      <c r="S54" s="674"/>
      <c r="T54" s="675"/>
      <c r="U54" s="675"/>
      <c r="V54" s="675"/>
      <c r="W54" s="676"/>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725">
        <f>IF($BI$3="４週",SUM(AA54:BB54),IF($BI$3="暦月",SUM(AA54:BE54),""))</f>
        <v>0</v>
      </c>
      <c r="BG54" s="726"/>
      <c r="BH54" s="727">
        <f>IF($BI$3="４週",BF54/4,IF($BI$3="暦月",(BF54/($BI$8/7)),""))</f>
        <v>0</v>
      </c>
      <c r="BI54" s="726"/>
      <c r="BJ54" s="722"/>
      <c r="BK54" s="723"/>
      <c r="BL54" s="723"/>
      <c r="BM54" s="723"/>
      <c r="BN54" s="724"/>
    </row>
    <row r="55" spans="2:66" ht="20.25" customHeight="1">
      <c r="B55" s="695">
        <f>B53+1</f>
        <v>20</v>
      </c>
      <c r="C55" s="812"/>
      <c r="D55" s="814"/>
      <c r="E55" s="776"/>
      <c r="F55" s="815"/>
      <c r="G55" s="697"/>
      <c r="H55" s="698"/>
      <c r="I55" s="165"/>
      <c r="J55" s="166"/>
      <c r="K55" s="165"/>
      <c r="L55" s="166"/>
      <c r="M55" s="701"/>
      <c r="N55" s="702"/>
      <c r="O55" s="705"/>
      <c r="P55" s="706"/>
      <c r="Q55" s="706"/>
      <c r="R55" s="698"/>
      <c r="S55" s="674"/>
      <c r="T55" s="675"/>
      <c r="U55" s="675"/>
      <c r="V55" s="675"/>
      <c r="W55" s="676"/>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680"/>
      <c r="BG55" s="681"/>
      <c r="BH55" s="682"/>
      <c r="BI55" s="683"/>
      <c r="BJ55" s="684"/>
      <c r="BK55" s="685"/>
      <c r="BL55" s="685"/>
      <c r="BM55" s="685"/>
      <c r="BN55" s="686"/>
    </row>
    <row r="56" spans="2:66" ht="20.25" customHeight="1">
      <c r="B56" s="715"/>
      <c r="C56" s="813"/>
      <c r="D56" s="816"/>
      <c r="E56" s="776"/>
      <c r="F56" s="815"/>
      <c r="G56" s="728"/>
      <c r="H56" s="729"/>
      <c r="I56" s="163"/>
      <c r="J56" s="164">
        <f>G55</f>
        <v>0</v>
      </c>
      <c r="K56" s="163"/>
      <c r="L56" s="164">
        <f>M55</f>
        <v>0</v>
      </c>
      <c r="M56" s="730"/>
      <c r="N56" s="731"/>
      <c r="O56" s="732"/>
      <c r="P56" s="733"/>
      <c r="Q56" s="733"/>
      <c r="R56" s="729"/>
      <c r="S56" s="674"/>
      <c r="T56" s="675"/>
      <c r="U56" s="675"/>
      <c r="V56" s="675"/>
      <c r="W56" s="676"/>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725">
        <f>IF($BI$3="４週",SUM(AA56:BB56),IF($BI$3="暦月",SUM(AA56:BE56),""))</f>
        <v>0</v>
      </c>
      <c r="BG56" s="726"/>
      <c r="BH56" s="727">
        <f>IF($BI$3="４週",BF56/4,IF($BI$3="暦月",(BF56/($BI$8/7)),""))</f>
        <v>0</v>
      </c>
      <c r="BI56" s="726"/>
      <c r="BJ56" s="722"/>
      <c r="BK56" s="723"/>
      <c r="BL56" s="723"/>
      <c r="BM56" s="723"/>
      <c r="BN56" s="724"/>
    </row>
    <row r="57" spans="2:66" ht="20.25" customHeight="1">
      <c r="B57" s="695">
        <f>B55+1</f>
        <v>21</v>
      </c>
      <c r="C57" s="812"/>
      <c r="D57" s="814"/>
      <c r="E57" s="776"/>
      <c r="F57" s="815"/>
      <c r="G57" s="697"/>
      <c r="H57" s="698"/>
      <c r="I57" s="163"/>
      <c r="J57" s="164"/>
      <c r="K57" s="163"/>
      <c r="L57" s="164"/>
      <c r="M57" s="701"/>
      <c r="N57" s="702"/>
      <c r="O57" s="705"/>
      <c r="P57" s="706"/>
      <c r="Q57" s="706"/>
      <c r="R57" s="698"/>
      <c r="S57" s="674"/>
      <c r="T57" s="675"/>
      <c r="U57" s="675"/>
      <c r="V57" s="675"/>
      <c r="W57" s="676"/>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680"/>
      <c r="BG57" s="681"/>
      <c r="BH57" s="682"/>
      <c r="BI57" s="683"/>
      <c r="BJ57" s="684"/>
      <c r="BK57" s="685"/>
      <c r="BL57" s="685"/>
      <c r="BM57" s="685"/>
      <c r="BN57" s="686"/>
    </row>
    <row r="58" spans="2:66" ht="20.25" customHeight="1">
      <c r="B58" s="715"/>
      <c r="C58" s="813"/>
      <c r="D58" s="816"/>
      <c r="E58" s="776"/>
      <c r="F58" s="815"/>
      <c r="G58" s="728"/>
      <c r="H58" s="729"/>
      <c r="I58" s="163"/>
      <c r="J58" s="164">
        <f>G57</f>
        <v>0</v>
      </c>
      <c r="K58" s="163"/>
      <c r="L58" s="164">
        <f>M57</f>
        <v>0</v>
      </c>
      <c r="M58" s="730"/>
      <c r="N58" s="731"/>
      <c r="O58" s="732"/>
      <c r="P58" s="733"/>
      <c r="Q58" s="733"/>
      <c r="R58" s="729"/>
      <c r="S58" s="674"/>
      <c r="T58" s="675"/>
      <c r="U58" s="675"/>
      <c r="V58" s="675"/>
      <c r="W58" s="676"/>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725">
        <f>IF($BI$3="４週",SUM(AA58:BB58),IF($BI$3="暦月",SUM(AA58:BE58),""))</f>
        <v>0</v>
      </c>
      <c r="BG58" s="726"/>
      <c r="BH58" s="727">
        <f>IF($BI$3="４週",BF58/4,IF($BI$3="暦月",(BF58/($BI$8/7)),""))</f>
        <v>0</v>
      </c>
      <c r="BI58" s="726"/>
      <c r="BJ58" s="722"/>
      <c r="BK58" s="723"/>
      <c r="BL58" s="723"/>
      <c r="BM58" s="723"/>
      <c r="BN58" s="724"/>
    </row>
    <row r="59" spans="2:66" ht="20.25" customHeight="1">
      <c r="B59" s="695">
        <f>B57+1</f>
        <v>22</v>
      </c>
      <c r="C59" s="812"/>
      <c r="D59" s="814"/>
      <c r="E59" s="776"/>
      <c r="F59" s="815"/>
      <c r="G59" s="697"/>
      <c r="H59" s="698"/>
      <c r="I59" s="163"/>
      <c r="J59" s="164"/>
      <c r="K59" s="163"/>
      <c r="L59" s="164"/>
      <c r="M59" s="701"/>
      <c r="N59" s="702"/>
      <c r="O59" s="705"/>
      <c r="P59" s="706"/>
      <c r="Q59" s="706"/>
      <c r="R59" s="698"/>
      <c r="S59" s="674"/>
      <c r="T59" s="675"/>
      <c r="U59" s="675"/>
      <c r="V59" s="675"/>
      <c r="W59" s="676"/>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680"/>
      <c r="BG59" s="681"/>
      <c r="BH59" s="682"/>
      <c r="BI59" s="683"/>
      <c r="BJ59" s="684"/>
      <c r="BK59" s="685"/>
      <c r="BL59" s="685"/>
      <c r="BM59" s="685"/>
      <c r="BN59" s="686"/>
    </row>
    <row r="60" spans="2:66" ht="20.25" customHeight="1">
      <c r="B60" s="715"/>
      <c r="C60" s="813"/>
      <c r="D60" s="816"/>
      <c r="E60" s="776"/>
      <c r="F60" s="815"/>
      <c r="G60" s="728"/>
      <c r="H60" s="729"/>
      <c r="I60" s="163"/>
      <c r="J60" s="164">
        <f>G59</f>
        <v>0</v>
      </c>
      <c r="K60" s="163"/>
      <c r="L60" s="164">
        <f>M59</f>
        <v>0</v>
      </c>
      <c r="M60" s="730"/>
      <c r="N60" s="731"/>
      <c r="O60" s="732"/>
      <c r="P60" s="733"/>
      <c r="Q60" s="733"/>
      <c r="R60" s="729"/>
      <c r="S60" s="674"/>
      <c r="T60" s="675"/>
      <c r="U60" s="675"/>
      <c r="V60" s="675"/>
      <c r="W60" s="676"/>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725">
        <f>IF($BI$3="４週",SUM(AA60:BB60),IF($BI$3="暦月",SUM(AA60:BE60),""))</f>
        <v>0</v>
      </c>
      <c r="BG60" s="726"/>
      <c r="BH60" s="727">
        <f>IF($BI$3="４週",BF60/4,IF($BI$3="暦月",(BF60/($BI$8/7)),""))</f>
        <v>0</v>
      </c>
      <c r="BI60" s="726"/>
      <c r="BJ60" s="722"/>
      <c r="BK60" s="723"/>
      <c r="BL60" s="723"/>
      <c r="BM60" s="723"/>
      <c r="BN60" s="724"/>
    </row>
    <row r="61" spans="2:66" ht="20.25" customHeight="1">
      <c r="B61" s="695">
        <f>B59+1</f>
        <v>23</v>
      </c>
      <c r="C61" s="812"/>
      <c r="D61" s="814"/>
      <c r="E61" s="776"/>
      <c r="F61" s="815"/>
      <c r="G61" s="697"/>
      <c r="H61" s="698"/>
      <c r="I61" s="163"/>
      <c r="J61" s="164"/>
      <c r="K61" s="163"/>
      <c r="L61" s="164"/>
      <c r="M61" s="701"/>
      <c r="N61" s="702"/>
      <c r="O61" s="705"/>
      <c r="P61" s="706"/>
      <c r="Q61" s="706"/>
      <c r="R61" s="698"/>
      <c r="S61" s="674"/>
      <c r="T61" s="675"/>
      <c r="U61" s="675"/>
      <c r="V61" s="675"/>
      <c r="W61" s="676"/>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680"/>
      <c r="BG61" s="681"/>
      <c r="BH61" s="682"/>
      <c r="BI61" s="683"/>
      <c r="BJ61" s="684"/>
      <c r="BK61" s="685"/>
      <c r="BL61" s="685"/>
      <c r="BM61" s="685"/>
      <c r="BN61" s="686"/>
    </row>
    <row r="62" spans="2:66" ht="20.25" customHeight="1">
      <c r="B62" s="715"/>
      <c r="C62" s="813"/>
      <c r="D62" s="816"/>
      <c r="E62" s="776"/>
      <c r="F62" s="815"/>
      <c r="G62" s="728"/>
      <c r="H62" s="729"/>
      <c r="I62" s="163"/>
      <c r="J62" s="164">
        <f>G61</f>
        <v>0</v>
      </c>
      <c r="K62" s="163"/>
      <c r="L62" s="164">
        <f>M61</f>
        <v>0</v>
      </c>
      <c r="M62" s="730"/>
      <c r="N62" s="731"/>
      <c r="O62" s="732"/>
      <c r="P62" s="733"/>
      <c r="Q62" s="733"/>
      <c r="R62" s="729"/>
      <c r="S62" s="674"/>
      <c r="T62" s="675"/>
      <c r="U62" s="675"/>
      <c r="V62" s="675"/>
      <c r="W62" s="676"/>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725">
        <f>IF($BI$3="４週",SUM(AA62:BB62),IF($BI$3="暦月",SUM(AA62:BE62),""))</f>
        <v>0</v>
      </c>
      <c r="BG62" s="726"/>
      <c r="BH62" s="727">
        <f>IF($BI$3="４週",BF62/4,IF($BI$3="暦月",(BF62/($BI$8/7)),""))</f>
        <v>0</v>
      </c>
      <c r="BI62" s="726"/>
      <c r="BJ62" s="722"/>
      <c r="BK62" s="723"/>
      <c r="BL62" s="723"/>
      <c r="BM62" s="723"/>
      <c r="BN62" s="724"/>
    </row>
    <row r="63" spans="2:66" ht="20.25" customHeight="1">
      <c r="B63" s="695">
        <f>B61+1</f>
        <v>24</v>
      </c>
      <c r="C63" s="812"/>
      <c r="D63" s="814"/>
      <c r="E63" s="776"/>
      <c r="F63" s="815"/>
      <c r="G63" s="697"/>
      <c r="H63" s="698"/>
      <c r="I63" s="163"/>
      <c r="J63" s="164"/>
      <c r="K63" s="163"/>
      <c r="L63" s="164"/>
      <c r="M63" s="701"/>
      <c r="N63" s="702"/>
      <c r="O63" s="705"/>
      <c r="P63" s="706"/>
      <c r="Q63" s="706"/>
      <c r="R63" s="698"/>
      <c r="S63" s="674"/>
      <c r="T63" s="675"/>
      <c r="U63" s="675"/>
      <c r="V63" s="675"/>
      <c r="W63" s="676"/>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680"/>
      <c r="BG63" s="681"/>
      <c r="BH63" s="682"/>
      <c r="BI63" s="683"/>
      <c r="BJ63" s="684"/>
      <c r="BK63" s="685"/>
      <c r="BL63" s="685"/>
      <c r="BM63" s="685"/>
      <c r="BN63" s="686"/>
    </row>
    <row r="64" spans="2:66" ht="20.25" customHeight="1">
      <c r="B64" s="715"/>
      <c r="C64" s="813"/>
      <c r="D64" s="816"/>
      <c r="E64" s="776"/>
      <c r="F64" s="815"/>
      <c r="G64" s="728"/>
      <c r="H64" s="729"/>
      <c r="I64" s="163"/>
      <c r="J64" s="164">
        <f>G63</f>
        <v>0</v>
      </c>
      <c r="K64" s="163"/>
      <c r="L64" s="164">
        <f>M63</f>
        <v>0</v>
      </c>
      <c r="M64" s="730"/>
      <c r="N64" s="731"/>
      <c r="O64" s="732"/>
      <c r="P64" s="733"/>
      <c r="Q64" s="733"/>
      <c r="R64" s="729"/>
      <c r="S64" s="674"/>
      <c r="T64" s="675"/>
      <c r="U64" s="675"/>
      <c r="V64" s="675"/>
      <c r="W64" s="676"/>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725">
        <f>IF($BI$3="４週",SUM(AA64:BB64),IF($BI$3="暦月",SUM(AA64:BE64),""))</f>
        <v>0</v>
      </c>
      <c r="BG64" s="726"/>
      <c r="BH64" s="727">
        <f>IF($BI$3="４週",BF64/4,IF($BI$3="暦月",(BF64/($BI$8/7)),""))</f>
        <v>0</v>
      </c>
      <c r="BI64" s="726"/>
      <c r="BJ64" s="722"/>
      <c r="BK64" s="723"/>
      <c r="BL64" s="723"/>
      <c r="BM64" s="723"/>
      <c r="BN64" s="724"/>
    </row>
    <row r="65" spans="2:66" ht="20.25" customHeight="1">
      <c r="B65" s="695">
        <f>B63+1</f>
        <v>25</v>
      </c>
      <c r="C65" s="812"/>
      <c r="D65" s="814"/>
      <c r="E65" s="776"/>
      <c r="F65" s="815"/>
      <c r="G65" s="697"/>
      <c r="H65" s="698"/>
      <c r="I65" s="163"/>
      <c r="J65" s="164"/>
      <c r="K65" s="163"/>
      <c r="L65" s="164"/>
      <c r="M65" s="701"/>
      <c r="N65" s="702"/>
      <c r="O65" s="705"/>
      <c r="P65" s="706"/>
      <c r="Q65" s="706"/>
      <c r="R65" s="698"/>
      <c r="S65" s="674"/>
      <c r="T65" s="675"/>
      <c r="U65" s="675"/>
      <c r="V65" s="675"/>
      <c r="W65" s="676"/>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680"/>
      <c r="BG65" s="681"/>
      <c r="BH65" s="682"/>
      <c r="BI65" s="683"/>
      <c r="BJ65" s="684"/>
      <c r="BK65" s="685"/>
      <c r="BL65" s="685"/>
      <c r="BM65" s="685"/>
      <c r="BN65" s="686"/>
    </row>
    <row r="66" spans="2:66" ht="20.25" customHeight="1">
      <c r="B66" s="715"/>
      <c r="C66" s="813"/>
      <c r="D66" s="816"/>
      <c r="E66" s="776"/>
      <c r="F66" s="815"/>
      <c r="G66" s="728"/>
      <c r="H66" s="729"/>
      <c r="I66" s="163"/>
      <c r="J66" s="164">
        <f>G65</f>
        <v>0</v>
      </c>
      <c r="K66" s="163"/>
      <c r="L66" s="164">
        <f>M65</f>
        <v>0</v>
      </c>
      <c r="M66" s="730"/>
      <c r="N66" s="731"/>
      <c r="O66" s="732"/>
      <c r="P66" s="733"/>
      <c r="Q66" s="733"/>
      <c r="R66" s="729"/>
      <c r="S66" s="674"/>
      <c r="T66" s="675"/>
      <c r="U66" s="675"/>
      <c r="V66" s="675"/>
      <c r="W66" s="676"/>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725">
        <f>IF($BI$3="４週",SUM(AA66:BB66),IF($BI$3="暦月",SUM(AA66:BE66),""))</f>
        <v>0</v>
      </c>
      <c r="BG66" s="726"/>
      <c r="BH66" s="727">
        <f>IF($BI$3="４週",BF66/4,IF($BI$3="暦月",(BF66/($BI$8/7)),""))</f>
        <v>0</v>
      </c>
      <c r="BI66" s="726"/>
      <c r="BJ66" s="722"/>
      <c r="BK66" s="723"/>
      <c r="BL66" s="723"/>
      <c r="BM66" s="723"/>
      <c r="BN66" s="724"/>
    </row>
    <row r="67" spans="2:66" ht="20.25" customHeight="1">
      <c r="B67" s="695">
        <f>B65+1</f>
        <v>26</v>
      </c>
      <c r="C67" s="812"/>
      <c r="D67" s="814"/>
      <c r="E67" s="776"/>
      <c r="F67" s="815"/>
      <c r="G67" s="697"/>
      <c r="H67" s="698"/>
      <c r="I67" s="163"/>
      <c r="J67" s="164"/>
      <c r="K67" s="163"/>
      <c r="L67" s="164"/>
      <c r="M67" s="701"/>
      <c r="N67" s="702"/>
      <c r="O67" s="705"/>
      <c r="P67" s="706"/>
      <c r="Q67" s="706"/>
      <c r="R67" s="698"/>
      <c r="S67" s="674"/>
      <c r="T67" s="675"/>
      <c r="U67" s="675"/>
      <c r="V67" s="675"/>
      <c r="W67" s="676"/>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680"/>
      <c r="BG67" s="681"/>
      <c r="BH67" s="682"/>
      <c r="BI67" s="683"/>
      <c r="BJ67" s="684"/>
      <c r="BK67" s="685"/>
      <c r="BL67" s="685"/>
      <c r="BM67" s="685"/>
      <c r="BN67" s="686"/>
    </row>
    <row r="68" spans="2:66" ht="20.25" customHeight="1">
      <c r="B68" s="715"/>
      <c r="C68" s="813"/>
      <c r="D68" s="816"/>
      <c r="E68" s="776"/>
      <c r="F68" s="815"/>
      <c r="G68" s="728"/>
      <c r="H68" s="729"/>
      <c r="I68" s="163"/>
      <c r="J68" s="164">
        <f>G67</f>
        <v>0</v>
      </c>
      <c r="K68" s="163"/>
      <c r="L68" s="164">
        <f>M67</f>
        <v>0</v>
      </c>
      <c r="M68" s="730"/>
      <c r="N68" s="731"/>
      <c r="O68" s="732"/>
      <c r="P68" s="733"/>
      <c r="Q68" s="733"/>
      <c r="R68" s="729"/>
      <c r="S68" s="674"/>
      <c r="T68" s="675"/>
      <c r="U68" s="675"/>
      <c r="V68" s="675"/>
      <c r="W68" s="676"/>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725">
        <f>IF($BI$3="４週",SUM(AA68:BB68),IF($BI$3="暦月",SUM(AA68:BE68),""))</f>
        <v>0</v>
      </c>
      <c r="BG68" s="726"/>
      <c r="BH68" s="727">
        <f>IF($BI$3="４週",BF68/4,IF($BI$3="暦月",(BF68/($BI$8/7)),""))</f>
        <v>0</v>
      </c>
      <c r="BI68" s="726"/>
      <c r="BJ68" s="722"/>
      <c r="BK68" s="723"/>
      <c r="BL68" s="723"/>
      <c r="BM68" s="723"/>
      <c r="BN68" s="724"/>
    </row>
    <row r="69" spans="2:66" ht="20.25" customHeight="1">
      <c r="B69" s="695">
        <f>B67+1</f>
        <v>27</v>
      </c>
      <c r="C69" s="812"/>
      <c r="D69" s="814"/>
      <c r="E69" s="776"/>
      <c r="F69" s="815"/>
      <c r="G69" s="697"/>
      <c r="H69" s="698"/>
      <c r="I69" s="163"/>
      <c r="J69" s="164"/>
      <c r="K69" s="163"/>
      <c r="L69" s="164"/>
      <c r="M69" s="701"/>
      <c r="N69" s="702"/>
      <c r="O69" s="705"/>
      <c r="P69" s="706"/>
      <c r="Q69" s="706"/>
      <c r="R69" s="698"/>
      <c r="S69" s="674"/>
      <c r="T69" s="675"/>
      <c r="U69" s="675"/>
      <c r="V69" s="675"/>
      <c r="W69" s="676"/>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680"/>
      <c r="BG69" s="681"/>
      <c r="BH69" s="682"/>
      <c r="BI69" s="683"/>
      <c r="BJ69" s="684"/>
      <c r="BK69" s="685"/>
      <c r="BL69" s="685"/>
      <c r="BM69" s="685"/>
      <c r="BN69" s="686"/>
    </row>
    <row r="70" spans="2:66" ht="20.25" customHeight="1">
      <c r="B70" s="715"/>
      <c r="C70" s="813"/>
      <c r="D70" s="816"/>
      <c r="E70" s="776"/>
      <c r="F70" s="815"/>
      <c r="G70" s="728"/>
      <c r="H70" s="729"/>
      <c r="I70" s="163"/>
      <c r="J70" s="164">
        <f>G69</f>
        <v>0</v>
      </c>
      <c r="K70" s="163"/>
      <c r="L70" s="164">
        <f>M69</f>
        <v>0</v>
      </c>
      <c r="M70" s="730"/>
      <c r="N70" s="731"/>
      <c r="O70" s="732"/>
      <c r="P70" s="733"/>
      <c r="Q70" s="733"/>
      <c r="R70" s="729"/>
      <c r="S70" s="674"/>
      <c r="T70" s="675"/>
      <c r="U70" s="675"/>
      <c r="V70" s="675"/>
      <c r="W70" s="676"/>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725">
        <f>IF($BI$3="４週",SUM(AA70:BB70),IF($BI$3="暦月",SUM(AA70:BE70),""))</f>
        <v>0</v>
      </c>
      <c r="BG70" s="726"/>
      <c r="BH70" s="727">
        <f>IF($BI$3="４週",BF70/4,IF($BI$3="暦月",(BF70/($BI$8/7)),""))</f>
        <v>0</v>
      </c>
      <c r="BI70" s="726"/>
      <c r="BJ70" s="722"/>
      <c r="BK70" s="723"/>
      <c r="BL70" s="723"/>
      <c r="BM70" s="723"/>
      <c r="BN70" s="724"/>
    </row>
    <row r="71" spans="2:66" ht="20.25" customHeight="1">
      <c r="B71" s="695">
        <f>B69+1</f>
        <v>28</v>
      </c>
      <c r="C71" s="812"/>
      <c r="D71" s="814"/>
      <c r="E71" s="776"/>
      <c r="F71" s="815"/>
      <c r="G71" s="697"/>
      <c r="H71" s="698"/>
      <c r="I71" s="163"/>
      <c r="J71" s="164"/>
      <c r="K71" s="163"/>
      <c r="L71" s="164"/>
      <c r="M71" s="701"/>
      <c r="N71" s="702"/>
      <c r="O71" s="705"/>
      <c r="P71" s="706"/>
      <c r="Q71" s="706"/>
      <c r="R71" s="698"/>
      <c r="S71" s="674"/>
      <c r="T71" s="675"/>
      <c r="U71" s="675"/>
      <c r="V71" s="675"/>
      <c r="W71" s="676"/>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680"/>
      <c r="BG71" s="681"/>
      <c r="BH71" s="682"/>
      <c r="BI71" s="683"/>
      <c r="BJ71" s="684"/>
      <c r="BK71" s="685"/>
      <c r="BL71" s="685"/>
      <c r="BM71" s="685"/>
      <c r="BN71" s="686"/>
    </row>
    <row r="72" spans="2:66" ht="20.25" customHeight="1">
      <c r="B72" s="715"/>
      <c r="C72" s="813"/>
      <c r="D72" s="816"/>
      <c r="E72" s="776"/>
      <c r="F72" s="815"/>
      <c r="G72" s="728"/>
      <c r="H72" s="729"/>
      <c r="I72" s="163"/>
      <c r="J72" s="164">
        <f>G71</f>
        <v>0</v>
      </c>
      <c r="K72" s="163"/>
      <c r="L72" s="164">
        <f>M71</f>
        <v>0</v>
      </c>
      <c r="M72" s="730"/>
      <c r="N72" s="731"/>
      <c r="O72" s="732"/>
      <c r="P72" s="733"/>
      <c r="Q72" s="733"/>
      <c r="R72" s="729"/>
      <c r="S72" s="674"/>
      <c r="T72" s="675"/>
      <c r="U72" s="675"/>
      <c r="V72" s="675"/>
      <c r="W72" s="676"/>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725">
        <f>IF($BI$3="４週",SUM(AA72:BB72),IF($BI$3="暦月",SUM(AA72:BE72),""))</f>
        <v>0</v>
      </c>
      <c r="BG72" s="726"/>
      <c r="BH72" s="727">
        <f>IF($BI$3="４週",BF72/4,IF($BI$3="暦月",(BF72/($BI$8/7)),""))</f>
        <v>0</v>
      </c>
      <c r="BI72" s="726"/>
      <c r="BJ72" s="722"/>
      <c r="BK72" s="723"/>
      <c r="BL72" s="723"/>
      <c r="BM72" s="723"/>
      <c r="BN72" s="724"/>
    </row>
    <row r="73" spans="2:66" ht="20.25" customHeight="1">
      <c r="B73" s="695">
        <f>B71+1</f>
        <v>29</v>
      </c>
      <c r="C73" s="812"/>
      <c r="D73" s="814"/>
      <c r="E73" s="776"/>
      <c r="F73" s="815"/>
      <c r="G73" s="697"/>
      <c r="H73" s="698"/>
      <c r="I73" s="163"/>
      <c r="J73" s="164"/>
      <c r="K73" s="163"/>
      <c r="L73" s="164"/>
      <c r="M73" s="701"/>
      <c r="N73" s="702"/>
      <c r="O73" s="705"/>
      <c r="P73" s="706"/>
      <c r="Q73" s="706"/>
      <c r="R73" s="698"/>
      <c r="S73" s="674"/>
      <c r="T73" s="675"/>
      <c r="U73" s="675"/>
      <c r="V73" s="675"/>
      <c r="W73" s="676"/>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680"/>
      <c r="BG73" s="681"/>
      <c r="BH73" s="682"/>
      <c r="BI73" s="683"/>
      <c r="BJ73" s="684"/>
      <c r="BK73" s="685"/>
      <c r="BL73" s="685"/>
      <c r="BM73" s="685"/>
      <c r="BN73" s="686"/>
    </row>
    <row r="74" spans="2:66" ht="20.25" customHeight="1">
      <c r="B74" s="715"/>
      <c r="C74" s="813"/>
      <c r="D74" s="816"/>
      <c r="E74" s="776"/>
      <c r="F74" s="815"/>
      <c r="G74" s="716"/>
      <c r="H74" s="717"/>
      <c r="I74" s="207"/>
      <c r="J74" s="208">
        <f>G73</f>
        <v>0</v>
      </c>
      <c r="K74" s="207"/>
      <c r="L74" s="208">
        <f>M73</f>
        <v>0</v>
      </c>
      <c r="M74" s="718"/>
      <c r="N74" s="719"/>
      <c r="O74" s="720"/>
      <c r="P74" s="721"/>
      <c r="Q74" s="721"/>
      <c r="R74" s="717"/>
      <c r="S74" s="674"/>
      <c r="T74" s="675"/>
      <c r="U74" s="675"/>
      <c r="V74" s="675"/>
      <c r="W74" s="676"/>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712">
        <f>IF($BI$3="４週",SUM(AA74:BB74),IF($BI$3="暦月",SUM(AA74:BE74),""))</f>
        <v>0</v>
      </c>
      <c r="BG74" s="713"/>
      <c r="BH74" s="714">
        <f>IF($BI$3="４週",BF74/4,IF($BI$3="暦月",(BF74/($BI$8/7)),""))</f>
        <v>0</v>
      </c>
      <c r="BI74" s="713"/>
      <c r="BJ74" s="709"/>
      <c r="BK74" s="710"/>
      <c r="BL74" s="710"/>
      <c r="BM74" s="710"/>
      <c r="BN74" s="711"/>
    </row>
    <row r="75" spans="2:66" ht="20.25" customHeight="1">
      <c r="B75" s="695">
        <f>B73+1</f>
        <v>30</v>
      </c>
      <c r="C75" s="812"/>
      <c r="D75" s="814"/>
      <c r="E75" s="776"/>
      <c r="F75" s="815"/>
      <c r="G75" s="697"/>
      <c r="H75" s="698"/>
      <c r="I75" s="163"/>
      <c r="J75" s="164"/>
      <c r="K75" s="163"/>
      <c r="L75" s="164"/>
      <c r="M75" s="701"/>
      <c r="N75" s="702"/>
      <c r="O75" s="705"/>
      <c r="P75" s="706"/>
      <c r="Q75" s="706"/>
      <c r="R75" s="698"/>
      <c r="S75" s="674"/>
      <c r="T75" s="675"/>
      <c r="U75" s="675"/>
      <c r="V75" s="675"/>
      <c r="W75" s="676"/>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680"/>
      <c r="BG75" s="681"/>
      <c r="BH75" s="682"/>
      <c r="BI75" s="683"/>
      <c r="BJ75" s="684"/>
      <c r="BK75" s="685"/>
      <c r="BL75" s="685"/>
      <c r="BM75" s="685"/>
      <c r="BN75" s="686"/>
    </row>
    <row r="76" spans="2:66" ht="20.25" customHeight="1">
      <c r="B76" s="715"/>
      <c r="C76" s="813"/>
      <c r="D76" s="816"/>
      <c r="E76" s="776"/>
      <c r="F76" s="815"/>
      <c r="G76" s="716"/>
      <c r="H76" s="717"/>
      <c r="I76" s="207"/>
      <c r="J76" s="208">
        <f>G75</f>
        <v>0</v>
      </c>
      <c r="K76" s="207"/>
      <c r="L76" s="208">
        <f>M75</f>
        <v>0</v>
      </c>
      <c r="M76" s="718"/>
      <c r="N76" s="719"/>
      <c r="O76" s="720"/>
      <c r="P76" s="721"/>
      <c r="Q76" s="721"/>
      <c r="R76" s="717"/>
      <c r="S76" s="674"/>
      <c r="T76" s="675"/>
      <c r="U76" s="675"/>
      <c r="V76" s="675"/>
      <c r="W76" s="676"/>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712">
        <f>IF($BI$3="４週",SUM(AA76:BB76),IF($BI$3="暦月",SUM(AA76:BE76),""))</f>
        <v>0</v>
      </c>
      <c r="BG76" s="713"/>
      <c r="BH76" s="714">
        <f>IF($BI$3="４週",BF76/4,IF($BI$3="暦月",(BF76/($BI$8/7)),""))</f>
        <v>0</v>
      </c>
      <c r="BI76" s="713"/>
      <c r="BJ76" s="709"/>
      <c r="BK76" s="710"/>
      <c r="BL76" s="710"/>
      <c r="BM76" s="710"/>
      <c r="BN76" s="711"/>
    </row>
    <row r="77" spans="2:66" ht="20.25" customHeight="1">
      <c r="B77" s="695">
        <f>B75+1</f>
        <v>31</v>
      </c>
      <c r="C77" s="812"/>
      <c r="D77" s="814"/>
      <c r="E77" s="776"/>
      <c r="F77" s="815"/>
      <c r="G77" s="697"/>
      <c r="H77" s="698"/>
      <c r="I77" s="163"/>
      <c r="J77" s="164"/>
      <c r="K77" s="163"/>
      <c r="L77" s="164"/>
      <c r="M77" s="701"/>
      <c r="N77" s="702"/>
      <c r="O77" s="705"/>
      <c r="P77" s="706"/>
      <c r="Q77" s="706"/>
      <c r="R77" s="698"/>
      <c r="S77" s="674"/>
      <c r="T77" s="675"/>
      <c r="U77" s="675"/>
      <c r="V77" s="675"/>
      <c r="W77" s="676"/>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680"/>
      <c r="BG77" s="681"/>
      <c r="BH77" s="682"/>
      <c r="BI77" s="683"/>
      <c r="BJ77" s="684"/>
      <c r="BK77" s="685"/>
      <c r="BL77" s="685"/>
      <c r="BM77" s="685"/>
      <c r="BN77" s="686"/>
    </row>
    <row r="78" spans="2:66" ht="20.25" customHeight="1">
      <c r="B78" s="715"/>
      <c r="C78" s="813"/>
      <c r="D78" s="816"/>
      <c r="E78" s="776"/>
      <c r="F78" s="815"/>
      <c r="G78" s="716"/>
      <c r="H78" s="717"/>
      <c r="I78" s="207"/>
      <c r="J78" s="208">
        <f>G77</f>
        <v>0</v>
      </c>
      <c r="K78" s="207"/>
      <c r="L78" s="208">
        <f>M77</f>
        <v>0</v>
      </c>
      <c r="M78" s="718"/>
      <c r="N78" s="719"/>
      <c r="O78" s="720"/>
      <c r="P78" s="721"/>
      <c r="Q78" s="721"/>
      <c r="R78" s="717"/>
      <c r="S78" s="674"/>
      <c r="T78" s="675"/>
      <c r="U78" s="675"/>
      <c r="V78" s="675"/>
      <c r="W78" s="676"/>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712">
        <f>IF($BI$3="４週",SUM(AA78:BB78),IF($BI$3="暦月",SUM(AA78:BE78),""))</f>
        <v>0</v>
      </c>
      <c r="BG78" s="713"/>
      <c r="BH78" s="714">
        <f>IF($BI$3="４週",BF78/4,IF($BI$3="暦月",(BF78/($BI$8/7)),""))</f>
        <v>0</v>
      </c>
      <c r="BI78" s="713"/>
      <c r="BJ78" s="709"/>
      <c r="BK78" s="710"/>
      <c r="BL78" s="710"/>
      <c r="BM78" s="710"/>
      <c r="BN78" s="711"/>
    </row>
    <row r="79" spans="2:66" ht="20.25" customHeight="1">
      <c r="B79" s="695">
        <f>B77+1</f>
        <v>32</v>
      </c>
      <c r="C79" s="812"/>
      <c r="D79" s="814"/>
      <c r="E79" s="776"/>
      <c r="F79" s="815"/>
      <c r="G79" s="697"/>
      <c r="H79" s="698"/>
      <c r="I79" s="163"/>
      <c r="J79" s="164"/>
      <c r="K79" s="163"/>
      <c r="L79" s="164"/>
      <c r="M79" s="701"/>
      <c r="N79" s="702"/>
      <c r="O79" s="705"/>
      <c r="P79" s="706"/>
      <c r="Q79" s="706"/>
      <c r="R79" s="698"/>
      <c r="S79" s="674"/>
      <c r="T79" s="675"/>
      <c r="U79" s="675"/>
      <c r="V79" s="675"/>
      <c r="W79" s="676"/>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680"/>
      <c r="BG79" s="681"/>
      <c r="BH79" s="682"/>
      <c r="BI79" s="683"/>
      <c r="BJ79" s="684"/>
      <c r="BK79" s="685"/>
      <c r="BL79" s="685"/>
      <c r="BM79" s="685"/>
      <c r="BN79" s="686"/>
    </row>
    <row r="80" spans="2:66" ht="20.25" customHeight="1">
      <c r="B80" s="715"/>
      <c r="C80" s="813"/>
      <c r="D80" s="816"/>
      <c r="E80" s="776"/>
      <c r="F80" s="815"/>
      <c r="G80" s="716"/>
      <c r="H80" s="717"/>
      <c r="I80" s="207"/>
      <c r="J80" s="208">
        <f>G79</f>
        <v>0</v>
      </c>
      <c r="K80" s="207"/>
      <c r="L80" s="208">
        <f>M79</f>
        <v>0</v>
      </c>
      <c r="M80" s="718"/>
      <c r="N80" s="719"/>
      <c r="O80" s="720"/>
      <c r="P80" s="721"/>
      <c r="Q80" s="721"/>
      <c r="R80" s="717"/>
      <c r="S80" s="674"/>
      <c r="T80" s="675"/>
      <c r="U80" s="675"/>
      <c r="V80" s="675"/>
      <c r="W80" s="676"/>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712">
        <f>IF($BI$3="４週",SUM(AA80:BB80),IF($BI$3="暦月",SUM(AA80:BE80),""))</f>
        <v>0</v>
      </c>
      <c r="BG80" s="713"/>
      <c r="BH80" s="714">
        <f>IF($BI$3="４週",BF80/4,IF($BI$3="暦月",(BF80/($BI$8/7)),""))</f>
        <v>0</v>
      </c>
      <c r="BI80" s="713"/>
      <c r="BJ80" s="709"/>
      <c r="BK80" s="710"/>
      <c r="BL80" s="710"/>
      <c r="BM80" s="710"/>
      <c r="BN80" s="711"/>
    </row>
    <row r="81" spans="2:66" ht="20.25" customHeight="1">
      <c r="B81" s="695">
        <f>B79+1</f>
        <v>33</v>
      </c>
      <c r="C81" s="812"/>
      <c r="D81" s="814"/>
      <c r="E81" s="776"/>
      <c r="F81" s="815"/>
      <c r="G81" s="697"/>
      <c r="H81" s="698"/>
      <c r="I81" s="163"/>
      <c r="J81" s="164"/>
      <c r="K81" s="163"/>
      <c r="L81" s="164"/>
      <c r="M81" s="701"/>
      <c r="N81" s="702"/>
      <c r="O81" s="705"/>
      <c r="P81" s="706"/>
      <c r="Q81" s="706"/>
      <c r="R81" s="698"/>
      <c r="S81" s="674"/>
      <c r="T81" s="675"/>
      <c r="U81" s="675"/>
      <c r="V81" s="675"/>
      <c r="W81" s="676"/>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680"/>
      <c r="BG81" s="681"/>
      <c r="BH81" s="682"/>
      <c r="BI81" s="683"/>
      <c r="BJ81" s="684"/>
      <c r="BK81" s="685"/>
      <c r="BL81" s="685"/>
      <c r="BM81" s="685"/>
      <c r="BN81" s="686"/>
    </row>
    <row r="82" spans="2:66" ht="20.25" customHeight="1">
      <c r="B82" s="715"/>
      <c r="C82" s="813"/>
      <c r="D82" s="816"/>
      <c r="E82" s="776"/>
      <c r="F82" s="815"/>
      <c r="G82" s="716"/>
      <c r="H82" s="717"/>
      <c r="I82" s="207"/>
      <c r="J82" s="208">
        <f>G81</f>
        <v>0</v>
      </c>
      <c r="K82" s="207"/>
      <c r="L82" s="208">
        <f>M81</f>
        <v>0</v>
      </c>
      <c r="M82" s="718"/>
      <c r="N82" s="719"/>
      <c r="O82" s="720"/>
      <c r="P82" s="721"/>
      <c r="Q82" s="721"/>
      <c r="R82" s="717"/>
      <c r="S82" s="674"/>
      <c r="T82" s="675"/>
      <c r="U82" s="675"/>
      <c r="V82" s="675"/>
      <c r="W82" s="676"/>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712">
        <f>IF($BI$3="４週",SUM(AA82:BB82),IF($BI$3="暦月",SUM(AA82:BE82),""))</f>
        <v>0</v>
      </c>
      <c r="BG82" s="713"/>
      <c r="BH82" s="714">
        <f>IF($BI$3="４週",BF82/4,IF($BI$3="暦月",(BF82/($BI$8/7)),""))</f>
        <v>0</v>
      </c>
      <c r="BI82" s="713"/>
      <c r="BJ82" s="709"/>
      <c r="BK82" s="710"/>
      <c r="BL82" s="710"/>
      <c r="BM82" s="710"/>
      <c r="BN82" s="711"/>
    </row>
    <row r="83" spans="2:66" ht="20.25" customHeight="1">
      <c r="B83" s="695">
        <f>B81+1</f>
        <v>34</v>
      </c>
      <c r="C83" s="812"/>
      <c r="D83" s="814"/>
      <c r="E83" s="776"/>
      <c r="F83" s="815"/>
      <c r="G83" s="697"/>
      <c r="H83" s="698"/>
      <c r="I83" s="163"/>
      <c r="J83" s="164"/>
      <c r="K83" s="163"/>
      <c r="L83" s="164"/>
      <c r="M83" s="701"/>
      <c r="N83" s="702"/>
      <c r="O83" s="705"/>
      <c r="P83" s="706"/>
      <c r="Q83" s="706"/>
      <c r="R83" s="698"/>
      <c r="S83" s="674"/>
      <c r="T83" s="675"/>
      <c r="U83" s="675"/>
      <c r="V83" s="675"/>
      <c r="W83" s="676"/>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680"/>
      <c r="BG83" s="681"/>
      <c r="BH83" s="682"/>
      <c r="BI83" s="683"/>
      <c r="BJ83" s="684"/>
      <c r="BK83" s="685"/>
      <c r="BL83" s="685"/>
      <c r="BM83" s="685"/>
      <c r="BN83" s="686"/>
    </row>
    <row r="84" spans="2:66" ht="20.25" customHeight="1">
      <c r="B84" s="715"/>
      <c r="C84" s="813"/>
      <c r="D84" s="816"/>
      <c r="E84" s="776"/>
      <c r="F84" s="815"/>
      <c r="G84" s="716"/>
      <c r="H84" s="717"/>
      <c r="I84" s="207"/>
      <c r="J84" s="208">
        <f>G83</f>
        <v>0</v>
      </c>
      <c r="K84" s="207"/>
      <c r="L84" s="208">
        <f>M83</f>
        <v>0</v>
      </c>
      <c r="M84" s="718"/>
      <c r="N84" s="719"/>
      <c r="O84" s="720"/>
      <c r="P84" s="721"/>
      <c r="Q84" s="721"/>
      <c r="R84" s="717"/>
      <c r="S84" s="674"/>
      <c r="T84" s="675"/>
      <c r="U84" s="675"/>
      <c r="V84" s="675"/>
      <c r="W84" s="676"/>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712">
        <f>IF($BI$3="４週",SUM(AA84:BB84),IF($BI$3="暦月",SUM(AA84:BE84),""))</f>
        <v>0</v>
      </c>
      <c r="BG84" s="713"/>
      <c r="BH84" s="714">
        <f>IF($BI$3="４週",BF84/4,IF($BI$3="暦月",(BF84/($BI$8/7)),""))</f>
        <v>0</v>
      </c>
      <c r="BI84" s="713"/>
      <c r="BJ84" s="709"/>
      <c r="BK84" s="710"/>
      <c r="BL84" s="710"/>
      <c r="BM84" s="710"/>
      <c r="BN84" s="711"/>
    </row>
    <row r="85" spans="2:66" ht="20.25" customHeight="1">
      <c r="B85" s="695">
        <f>B83+1</f>
        <v>35</v>
      </c>
      <c r="C85" s="812"/>
      <c r="D85" s="814"/>
      <c r="E85" s="776"/>
      <c r="F85" s="815"/>
      <c r="G85" s="697"/>
      <c r="H85" s="698"/>
      <c r="I85" s="163"/>
      <c r="J85" s="164"/>
      <c r="K85" s="163"/>
      <c r="L85" s="164"/>
      <c r="M85" s="701"/>
      <c r="N85" s="702"/>
      <c r="O85" s="705"/>
      <c r="P85" s="706"/>
      <c r="Q85" s="706"/>
      <c r="R85" s="698"/>
      <c r="S85" s="674"/>
      <c r="T85" s="675"/>
      <c r="U85" s="675"/>
      <c r="V85" s="675"/>
      <c r="W85" s="676"/>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680"/>
      <c r="BG85" s="681"/>
      <c r="BH85" s="682"/>
      <c r="BI85" s="683"/>
      <c r="BJ85" s="684"/>
      <c r="BK85" s="685"/>
      <c r="BL85" s="685"/>
      <c r="BM85" s="685"/>
      <c r="BN85" s="686"/>
    </row>
    <row r="86" spans="2:66" ht="20.25" customHeight="1">
      <c r="B86" s="715"/>
      <c r="C86" s="813"/>
      <c r="D86" s="816"/>
      <c r="E86" s="776"/>
      <c r="F86" s="815"/>
      <c r="G86" s="716"/>
      <c r="H86" s="717"/>
      <c r="I86" s="207"/>
      <c r="J86" s="208">
        <f>G85</f>
        <v>0</v>
      </c>
      <c r="K86" s="207"/>
      <c r="L86" s="208">
        <f>M85</f>
        <v>0</v>
      </c>
      <c r="M86" s="718"/>
      <c r="N86" s="719"/>
      <c r="O86" s="720"/>
      <c r="P86" s="721"/>
      <c r="Q86" s="721"/>
      <c r="R86" s="717"/>
      <c r="S86" s="674"/>
      <c r="T86" s="675"/>
      <c r="U86" s="675"/>
      <c r="V86" s="675"/>
      <c r="W86" s="676"/>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712">
        <f>IF($BI$3="４週",SUM(AA86:BB86),IF($BI$3="暦月",SUM(AA86:BE86),""))</f>
        <v>0</v>
      </c>
      <c r="BG86" s="713"/>
      <c r="BH86" s="714">
        <f>IF($BI$3="４週",BF86/4,IF($BI$3="暦月",(BF86/($BI$8/7)),""))</f>
        <v>0</v>
      </c>
      <c r="BI86" s="713"/>
      <c r="BJ86" s="709"/>
      <c r="BK86" s="710"/>
      <c r="BL86" s="710"/>
      <c r="BM86" s="710"/>
      <c r="BN86" s="711"/>
    </row>
    <row r="87" spans="2:66" ht="20.25" customHeight="1">
      <c r="B87" s="695">
        <f>B85+1</f>
        <v>36</v>
      </c>
      <c r="C87" s="812"/>
      <c r="D87" s="814"/>
      <c r="E87" s="776"/>
      <c r="F87" s="815"/>
      <c r="G87" s="697"/>
      <c r="H87" s="698"/>
      <c r="I87" s="163"/>
      <c r="J87" s="164"/>
      <c r="K87" s="163"/>
      <c r="L87" s="164"/>
      <c r="M87" s="701"/>
      <c r="N87" s="702"/>
      <c r="O87" s="705"/>
      <c r="P87" s="706"/>
      <c r="Q87" s="706"/>
      <c r="R87" s="698"/>
      <c r="S87" s="674"/>
      <c r="T87" s="675"/>
      <c r="U87" s="675"/>
      <c r="V87" s="675"/>
      <c r="W87" s="676"/>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680"/>
      <c r="BG87" s="681"/>
      <c r="BH87" s="682"/>
      <c r="BI87" s="683"/>
      <c r="BJ87" s="684"/>
      <c r="BK87" s="685"/>
      <c r="BL87" s="685"/>
      <c r="BM87" s="685"/>
      <c r="BN87" s="686"/>
    </row>
    <row r="88" spans="2:66" ht="20.25" customHeight="1">
      <c r="B88" s="715"/>
      <c r="C88" s="813"/>
      <c r="D88" s="816"/>
      <c r="E88" s="776"/>
      <c r="F88" s="815"/>
      <c r="G88" s="716"/>
      <c r="H88" s="717"/>
      <c r="I88" s="207"/>
      <c r="J88" s="208">
        <f>G87</f>
        <v>0</v>
      </c>
      <c r="K88" s="207"/>
      <c r="L88" s="208">
        <f>M87</f>
        <v>0</v>
      </c>
      <c r="M88" s="718"/>
      <c r="N88" s="719"/>
      <c r="O88" s="720"/>
      <c r="P88" s="721"/>
      <c r="Q88" s="721"/>
      <c r="R88" s="717"/>
      <c r="S88" s="674"/>
      <c r="T88" s="675"/>
      <c r="U88" s="675"/>
      <c r="V88" s="675"/>
      <c r="W88" s="676"/>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712">
        <f>IF($BI$3="４週",SUM(AA88:BB88),IF($BI$3="暦月",SUM(AA88:BE88),""))</f>
        <v>0</v>
      </c>
      <c r="BG88" s="713"/>
      <c r="BH88" s="714">
        <f>IF($BI$3="４週",BF88/4,IF($BI$3="暦月",(BF88/($BI$8/7)),""))</f>
        <v>0</v>
      </c>
      <c r="BI88" s="713"/>
      <c r="BJ88" s="709"/>
      <c r="BK88" s="710"/>
      <c r="BL88" s="710"/>
      <c r="BM88" s="710"/>
      <c r="BN88" s="711"/>
    </row>
    <row r="89" spans="2:66" ht="20.25" customHeight="1">
      <c r="B89" s="695">
        <f>B87+1</f>
        <v>37</v>
      </c>
      <c r="C89" s="812"/>
      <c r="D89" s="814"/>
      <c r="E89" s="776"/>
      <c r="F89" s="815"/>
      <c r="G89" s="697"/>
      <c r="H89" s="698"/>
      <c r="I89" s="163"/>
      <c r="J89" s="164"/>
      <c r="K89" s="163"/>
      <c r="L89" s="164"/>
      <c r="M89" s="701"/>
      <c r="N89" s="702"/>
      <c r="O89" s="705"/>
      <c r="P89" s="706"/>
      <c r="Q89" s="706"/>
      <c r="R89" s="698"/>
      <c r="S89" s="674"/>
      <c r="T89" s="675"/>
      <c r="U89" s="675"/>
      <c r="V89" s="675"/>
      <c r="W89" s="676"/>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680"/>
      <c r="BG89" s="681"/>
      <c r="BH89" s="682"/>
      <c r="BI89" s="683"/>
      <c r="BJ89" s="684"/>
      <c r="BK89" s="685"/>
      <c r="BL89" s="685"/>
      <c r="BM89" s="685"/>
      <c r="BN89" s="686"/>
    </row>
    <row r="90" spans="2:66" ht="20.25" customHeight="1">
      <c r="B90" s="715"/>
      <c r="C90" s="813"/>
      <c r="D90" s="816"/>
      <c r="E90" s="776"/>
      <c r="F90" s="815"/>
      <c r="G90" s="716"/>
      <c r="H90" s="717"/>
      <c r="I90" s="207"/>
      <c r="J90" s="208">
        <f>G89</f>
        <v>0</v>
      </c>
      <c r="K90" s="207"/>
      <c r="L90" s="208">
        <f>M89</f>
        <v>0</v>
      </c>
      <c r="M90" s="718"/>
      <c r="N90" s="719"/>
      <c r="O90" s="720"/>
      <c r="P90" s="721"/>
      <c r="Q90" s="721"/>
      <c r="R90" s="717"/>
      <c r="S90" s="674"/>
      <c r="T90" s="675"/>
      <c r="U90" s="675"/>
      <c r="V90" s="675"/>
      <c r="W90" s="676"/>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712">
        <f>IF($BI$3="４週",SUM(AA90:BB90),IF($BI$3="暦月",SUM(AA90:BE90),""))</f>
        <v>0</v>
      </c>
      <c r="BG90" s="713"/>
      <c r="BH90" s="714">
        <f>IF($BI$3="４週",BF90/4,IF($BI$3="暦月",(BF90/($BI$8/7)),""))</f>
        <v>0</v>
      </c>
      <c r="BI90" s="713"/>
      <c r="BJ90" s="709"/>
      <c r="BK90" s="710"/>
      <c r="BL90" s="710"/>
      <c r="BM90" s="710"/>
      <c r="BN90" s="711"/>
    </row>
    <row r="91" spans="2:66" ht="20.25" customHeight="1">
      <c r="B91" s="695">
        <f>B89+1</f>
        <v>38</v>
      </c>
      <c r="C91" s="812"/>
      <c r="D91" s="814"/>
      <c r="E91" s="776"/>
      <c r="F91" s="815"/>
      <c r="G91" s="697"/>
      <c r="H91" s="698"/>
      <c r="I91" s="163"/>
      <c r="J91" s="164"/>
      <c r="K91" s="163"/>
      <c r="L91" s="164"/>
      <c r="M91" s="701"/>
      <c r="N91" s="702"/>
      <c r="O91" s="705"/>
      <c r="P91" s="706"/>
      <c r="Q91" s="706"/>
      <c r="R91" s="698"/>
      <c r="S91" s="674"/>
      <c r="T91" s="675"/>
      <c r="U91" s="675"/>
      <c r="V91" s="675"/>
      <c r="W91" s="676"/>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680"/>
      <c r="BG91" s="681"/>
      <c r="BH91" s="682"/>
      <c r="BI91" s="683"/>
      <c r="BJ91" s="684"/>
      <c r="BK91" s="685"/>
      <c r="BL91" s="685"/>
      <c r="BM91" s="685"/>
      <c r="BN91" s="686"/>
    </row>
    <row r="92" spans="2:66" ht="20.25" customHeight="1">
      <c r="B92" s="715"/>
      <c r="C92" s="813"/>
      <c r="D92" s="816"/>
      <c r="E92" s="776"/>
      <c r="F92" s="815"/>
      <c r="G92" s="716"/>
      <c r="H92" s="717"/>
      <c r="I92" s="207"/>
      <c r="J92" s="208">
        <f>G91</f>
        <v>0</v>
      </c>
      <c r="K92" s="207"/>
      <c r="L92" s="208">
        <f>M91</f>
        <v>0</v>
      </c>
      <c r="M92" s="718"/>
      <c r="N92" s="719"/>
      <c r="O92" s="720"/>
      <c r="P92" s="721"/>
      <c r="Q92" s="721"/>
      <c r="R92" s="717"/>
      <c r="S92" s="674"/>
      <c r="T92" s="675"/>
      <c r="U92" s="675"/>
      <c r="V92" s="675"/>
      <c r="W92" s="676"/>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712">
        <f>IF($BI$3="４週",SUM(AA92:BB92),IF($BI$3="暦月",SUM(AA92:BE92),""))</f>
        <v>0</v>
      </c>
      <c r="BG92" s="713"/>
      <c r="BH92" s="714">
        <f>IF($BI$3="４週",BF92/4,IF($BI$3="暦月",(BF92/($BI$8/7)),""))</f>
        <v>0</v>
      </c>
      <c r="BI92" s="713"/>
      <c r="BJ92" s="709"/>
      <c r="BK92" s="710"/>
      <c r="BL92" s="710"/>
      <c r="BM92" s="710"/>
      <c r="BN92" s="711"/>
    </row>
    <row r="93" spans="2:66" ht="20.25" customHeight="1">
      <c r="B93" s="695">
        <f>B91+1</f>
        <v>39</v>
      </c>
      <c r="C93" s="812"/>
      <c r="D93" s="814"/>
      <c r="E93" s="776"/>
      <c r="F93" s="815"/>
      <c r="G93" s="697"/>
      <c r="H93" s="698"/>
      <c r="I93" s="163"/>
      <c r="J93" s="164"/>
      <c r="K93" s="163"/>
      <c r="L93" s="164"/>
      <c r="M93" s="701"/>
      <c r="N93" s="702"/>
      <c r="O93" s="705"/>
      <c r="P93" s="706"/>
      <c r="Q93" s="706"/>
      <c r="R93" s="698"/>
      <c r="S93" s="674"/>
      <c r="T93" s="675"/>
      <c r="U93" s="675"/>
      <c r="V93" s="675"/>
      <c r="W93" s="676"/>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680"/>
      <c r="BG93" s="681"/>
      <c r="BH93" s="682"/>
      <c r="BI93" s="683"/>
      <c r="BJ93" s="684"/>
      <c r="BK93" s="685"/>
      <c r="BL93" s="685"/>
      <c r="BM93" s="685"/>
      <c r="BN93" s="686"/>
    </row>
    <row r="94" spans="2:66" ht="20.25" customHeight="1">
      <c r="B94" s="715"/>
      <c r="C94" s="813"/>
      <c r="D94" s="816"/>
      <c r="E94" s="776"/>
      <c r="F94" s="815"/>
      <c r="G94" s="716"/>
      <c r="H94" s="717"/>
      <c r="I94" s="207"/>
      <c r="J94" s="208">
        <f>G93</f>
        <v>0</v>
      </c>
      <c r="K94" s="207"/>
      <c r="L94" s="208">
        <f>M93</f>
        <v>0</v>
      </c>
      <c r="M94" s="718"/>
      <c r="N94" s="719"/>
      <c r="O94" s="720"/>
      <c r="P94" s="721"/>
      <c r="Q94" s="721"/>
      <c r="R94" s="717"/>
      <c r="S94" s="674"/>
      <c r="T94" s="675"/>
      <c r="U94" s="675"/>
      <c r="V94" s="675"/>
      <c r="W94" s="676"/>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712">
        <f>IF($BI$3="４週",SUM(AA94:BB94),IF($BI$3="暦月",SUM(AA94:BE94),""))</f>
        <v>0</v>
      </c>
      <c r="BG94" s="713"/>
      <c r="BH94" s="714">
        <f>IF($BI$3="４週",BF94/4,IF($BI$3="暦月",(BF94/($BI$8/7)),""))</f>
        <v>0</v>
      </c>
      <c r="BI94" s="713"/>
      <c r="BJ94" s="709"/>
      <c r="BK94" s="710"/>
      <c r="BL94" s="710"/>
      <c r="BM94" s="710"/>
      <c r="BN94" s="711"/>
    </row>
    <row r="95" spans="2:66" ht="20.25" customHeight="1">
      <c r="B95" s="695">
        <f>B93+1</f>
        <v>40</v>
      </c>
      <c r="C95" s="812"/>
      <c r="D95" s="814"/>
      <c r="E95" s="776"/>
      <c r="F95" s="815"/>
      <c r="G95" s="697"/>
      <c r="H95" s="698"/>
      <c r="I95" s="163"/>
      <c r="J95" s="164"/>
      <c r="K95" s="163"/>
      <c r="L95" s="164"/>
      <c r="M95" s="701"/>
      <c r="N95" s="702"/>
      <c r="O95" s="705"/>
      <c r="P95" s="706"/>
      <c r="Q95" s="706"/>
      <c r="R95" s="698"/>
      <c r="S95" s="674"/>
      <c r="T95" s="675"/>
      <c r="U95" s="675"/>
      <c r="V95" s="675"/>
      <c r="W95" s="676"/>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680"/>
      <c r="BG95" s="681"/>
      <c r="BH95" s="682"/>
      <c r="BI95" s="683"/>
      <c r="BJ95" s="684"/>
      <c r="BK95" s="685"/>
      <c r="BL95" s="685"/>
      <c r="BM95" s="685"/>
      <c r="BN95" s="686"/>
    </row>
    <row r="96" spans="2:66" ht="20.25" customHeight="1">
      <c r="B96" s="715"/>
      <c r="C96" s="813"/>
      <c r="D96" s="816"/>
      <c r="E96" s="776"/>
      <c r="F96" s="815"/>
      <c r="G96" s="716"/>
      <c r="H96" s="717"/>
      <c r="I96" s="207"/>
      <c r="J96" s="208">
        <f>G95</f>
        <v>0</v>
      </c>
      <c r="K96" s="207"/>
      <c r="L96" s="208">
        <f>M95</f>
        <v>0</v>
      </c>
      <c r="M96" s="718"/>
      <c r="N96" s="719"/>
      <c r="O96" s="720"/>
      <c r="P96" s="721"/>
      <c r="Q96" s="721"/>
      <c r="R96" s="717"/>
      <c r="S96" s="674"/>
      <c r="T96" s="675"/>
      <c r="U96" s="675"/>
      <c r="V96" s="675"/>
      <c r="W96" s="676"/>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712">
        <f>IF($BI$3="４週",SUM(AA96:BB96),IF($BI$3="暦月",SUM(AA96:BE96),""))</f>
        <v>0</v>
      </c>
      <c r="BG96" s="713"/>
      <c r="BH96" s="714">
        <f>IF($BI$3="４週",BF96/4,IF($BI$3="暦月",(BF96/($BI$8/7)),""))</f>
        <v>0</v>
      </c>
      <c r="BI96" s="713"/>
      <c r="BJ96" s="709"/>
      <c r="BK96" s="710"/>
      <c r="BL96" s="710"/>
      <c r="BM96" s="710"/>
      <c r="BN96" s="711"/>
    </row>
    <row r="97" spans="2:66" ht="20.25" customHeight="1">
      <c r="B97" s="695">
        <f>B95+1</f>
        <v>41</v>
      </c>
      <c r="C97" s="812"/>
      <c r="D97" s="814"/>
      <c r="E97" s="776"/>
      <c r="F97" s="815"/>
      <c r="G97" s="697"/>
      <c r="H97" s="698"/>
      <c r="I97" s="163"/>
      <c r="J97" s="164"/>
      <c r="K97" s="163"/>
      <c r="L97" s="164"/>
      <c r="M97" s="701"/>
      <c r="N97" s="702"/>
      <c r="O97" s="705"/>
      <c r="P97" s="706"/>
      <c r="Q97" s="706"/>
      <c r="R97" s="698"/>
      <c r="S97" s="674"/>
      <c r="T97" s="675"/>
      <c r="U97" s="675"/>
      <c r="V97" s="675"/>
      <c r="W97" s="676"/>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680"/>
      <c r="BG97" s="681"/>
      <c r="BH97" s="682"/>
      <c r="BI97" s="683"/>
      <c r="BJ97" s="684"/>
      <c r="BK97" s="685"/>
      <c r="BL97" s="685"/>
      <c r="BM97" s="685"/>
      <c r="BN97" s="686"/>
    </row>
    <row r="98" spans="2:66" ht="20.25" customHeight="1">
      <c r="B98" s="715"/>
      <c r="C98" s="813"/>
      <c r="D98" s="816"/>
      <c r="E98" s="776"/>
      <c r="F98" s="815"/>
      <c r="G98" s="716"/>
      <c r="H98" s="717"/>
      <c r="I98" s="207"/>
      <c r="J98" s="208">
        <f>G97</f>
        <v>0</v>
      </c>
      <c r="K98" s="207"/>
      <c r="L98" s="208">
        <f>M97</f>
        <v>0</v>
      </c>
      <c r="M98" s="718"/>
      <c r="N98" s="719"/>
      <c r="O98" s="720"/>
      <c r="P98" s="721"/>
      <c r="Q98" s="721"/>
      <c r="R98" s="717"/>
      <c r="S98" s="674"/>
      <c r="T98" s="675"/>
      <c r="U98" s="675"/>
      <c r="V98" s="675"/>
      <c r="W98" s="676"/>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712">
        <f>IF($BI$3="４週",SUM(AA98:BB98),IF($BI$3="暦月",SUM(AA98:BE98),""))</f>
        <v>0</v>
      </c>
      <c r="BG98" s="713"/>
      <c r="BH98" s="714">
        <f>IF($BI$3="４週",BF98/4,IF($BI$3="暦月",(BF98/($BI$8/7)),""))</f>
        <v>0</v>
      </c>
      <c r="BI98" s="713"/>
      <c r="BJ98" s="709"/>
      <c r="BK98" s="710"/>
      <c r="BL98" s="710"/>
      <c r="BM98" s="710"/>
      <c r="BN98" s="711"/>
    </row>
    <row r="99" spans="2:66" ht="20.25" customHeight="1">
      <c r="B99" s="695">
        <f>B97+1</f>
        <v>42</v>
      </c>
      <c r="C99" s="812"/>
      <c r="D99" s="814"/>
      <c r="E99" s="776"/>
      <c r="F99" s="815"/>
      <c r="G99" s="697"/>
      <c r="H99" s="698"/>
      <c r="I99" s="163"/>
      <c r="J99" s="164"/>
      <c r="K99" s="163"/>
      <c r="L99" s="164"/>
      <c r="M99" s="701"/>
      <c r="N99" s="702"/>
      <c r="O99" s="705"/>
      <c r="P99" s="706"/>
      <c r="Q99" s="706"/>
      <c r="R99" s="698"/>
      <c r="S99" s="674"/>
      <c r="T99" s="675"/>
      <c r="U99" s="675"/>
      <c r="V99" s="675"/>
      <c r="W99" s="676"/>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680"/>
      <c r="BG99" s="681"/>
      <c r="BH99" s="682"/>
      <c r="BI99" s="683"/>
      <c r="BJ99" s="684"/>
      <c r="BK99" s="685"/>
      <c r="BL99" s="685"/>
      <c r="BM99" s="685"/>
      <c r="BN99" s="686"/>
    </row>
    <row r="100" spans="2:66" ht="20.25" customHeight="1">
      <c r="B100" s="715"/>
      <c r="C100" s="813"/>
      <c r="D100" s="816"/>
      <c r="E100" s="776"/>
      <c r="F100" s="815"/>
      <c r="G100" s="716"/>
      <c r="H100" s="717"/>
      <c r="I100" s="207"/>
      <c r="J100" s="208">
        <f>G99</f>
        <v>0</v>
      </c>
      <c r="K100" s="207"/>
      <c r="L100" s="208">
        <f>M99</f>
        <v>0</v>
      </c>
      <c r="M100" s="718"/>
      <c r="N100" s="719"/>
      <c r="O100" s="720"/>
      <c r="P100" s="721"/>
      <c r="Q100" s="721"/>
      <c r="R100" s="717"/>
      <c r="S100" s="674"/>
      <c r="T100" s="675"/>
      <c r="U100" s="675"/>
      <c r="V100" s="675"/>
      <c r="W100" s="676"/>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712">
        <f>IF($BI$3="４週",SUM(AA100:BB100),IF($BI$3="暦月",SUM(AA100:BE100),""))</f>
        <v>0</v>
      </c>
      <c r="BG100" s="713"/>
      <c r="BH100" s="714">
        <f>IF($BI$3="４週",BF100/4,IF($BI$3="暦月",(BF100/($BI$8/7)),""))</f>
        <v>0</v>
      </c>
      <c r="BI100" s="713"/>
      <c r="BJ100" s="709"/>
      <c r="BK100" s="710"/>
      <c r="BL100" s="710"/>
      <c r="BM100" s="710"/>
      <c r="BN100" s="711"/>
    </row>
    <row r="101" spans="2:66" ht="20.25" customHeight="1">
      <c r="B101" s="695">
        <f>B99+1</f>
        <v>43</v>
      </c>
      <c r="C101" s="812"/>
      <c r="D101" s="814"/>
      <c r="E101" s="776"/>
      <c r="F101" s="815"/>
      <c r="G101" s="697"/>
      <c r="H101" s="698"/>
      <c r="I101" s="163"/>
      <c r="J101" s="164"/>
      <c r="K101" s="163"/>
      <c r="L101" s="164"/>
      <c r="M101" s="701"/>
      <c r="N101" s="702"/>
      <c r="O101" s="705"/>
      <c r="P101" s="706"/>
      <c r="Q101" s="706"/>
      <c r="R101" s="698"/>
      <c r="S101" s="674"/>
      <c r="T101" s="675"/>
      <c r="U101" s="675"/>
      <c r="V101" s="675"/>
      <c r="W101" s="676"/>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680"/>
      <c r="BG101" s="681"/>
      <c r="BH101" s="682"/>
      <c r="BI101" s="683"/>
      <c r="BJ101" s="684"/>
      <c r="BK101" s="685"/>
      <c r="BL101" s="685"/>
      <c r="BM101" s="685"/>
      <c r="BN101" s="686"/>
    </row>
    <row r="102" spans="2:66" ht="20.25" customHeight="1">
      <c r="B102" s="715"/>
      <c r="C102" s="813"/>
      <c r="D102" s="816"/>
      <c r="E102" s="776"/>
      <c r="F102" s="815"/>
      <c r="G102" s="716"/>
      <c r="H102" s="717"/>
      <c r="I102" s="207"/>
      <c r="J102" s="208">
        <f>G101</f>
        <v>0</v>
      </c>
      <c r="K102" s="207"/>
      <c r="L102" s="208">
        <f>M101</f>
        <v>0</v>
      </c>
      <c r="M102" s="718"/>
      <c r="N102" s="719"/>
      <c r="O102" s="720"/>
      <c r="P102" s="721"/>
      <c r="Q102" s="721"/>
      <c r="R102" s="717"/>
      <c r="S102" s="674"/>
      <c r="T102" s="675"/>
      <c r="U102" s="675"/>
      <c r="V102" s="675"/>
      <c r="W102" s="676"/>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712">
        <f>IF($BI$3="４週",SUM(AA102:BB102),IF($BI$3="暦月",SUM(AA102:BE102),""))</f>
        <v>0</v>
      </c>
      <c r="BG102" s="713"/>
      <c r="BH102" s="714">
        <f>IF($BI$3="４週",BF102/4,IF($BI$3="暦月",(BF102/($BI$8/7)),""))</f>
        <v>0</v>
      </c>
      <c r="BI102" s="713"/>
      <c r="BJ102" s="709"/>
      <c r="BK102" s="710"/>
      <c r="BL102" s="710"/>
      <c r="BM102" s="710"/>
      <c r="BN102" s="711"/>
    </row>
    <row r="103" spans="2:66" ht="20.25" customHeight="1">
      <c r="B103" s="695">
        <f>B101+1</f>
        <v>44</v>
      </c>
      <c r="C103" s="812"/>
      <c r="D103" s="814"/>
      <c r="E103" s="776"/>
      <c r="F103" s="815"/>
      <c r="G103" s="697"/>
      <c r="H103" s="698"/>
      <c r="I103" s="163"/>
      <c r="J103" s="164"/>
      <c r="K103" s="163"/>
      <c r="L103" s="164"/>
      <c r="M103" s="701"/>
      <c r="N103" s="702"/>
      <c r="O103" s="705"/>
      <c r="P103" s="706"/>
      <c r="Q103" s="706"/>
      <c r="R103" s="698"/>
      <c r="S103" s="674"/>
      <c r="T103" s="675"/>
      <c r="U103" s="675"/>
      <c r="V103" s="675"/>
      <c r="W103" s="676"/>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680"/>
      <c r="BG103" s="681"/>
      <c r="BH103" s="682"/>
      <c r="BI103" s="683"/>
      <c r="BJ103" s="684"/>
      <c r="BK103" s="685"/>
      <c r="BL103" s="685"/>
      <c r="BM103" s="685"/>
      <c r="BN103" s="686"/>
    </row>
    <row r="104" spans="2:66" ht="20.25" customHeight="1">
      <c r="B104" s="715"/>
      <c r="C104" s="813"/>
      <c r="D104" s="816"/>
      <c r="E104" s="776"/>
      <c r="F104" s="815"/>
      <c r="G104" s="716"/>
      <c r="H104" s="717"/>
      <c r="I104" s="207"/>
      <c r="J104" s="208">
        <f>G103</f>
        <v>0</v>
      </c>
      <c r="K104" s="207"/>
      <c r="L104" s="208">
        <f>M103</f>
        <v>0</v>
      </c>
      <c r="M104" s="718"/>
      <c r="N104" s="719"/>
      <c r="O104" s="720"/>
      <c r="P104" s="721"/>
      <c r="Q104" s="721"/>
      <c r="R104" s="717"/>
      <c r="S104" s="674"/>
      <c r="T104" s="675"/>
      <c r="U104" s="675"/>
      <c r="V104" s="675"/>
      <c r="W104" s="676"/>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712">
        <f>IF($BI$3="４週",SUM(AA104:BB104),IF($BI$3="暦月",SUM(AA104:BE104),""))</f>
        <v>0</v>
      </c>
      <c r="BG104" s="713"/>
      <c r="BH104" s="714">
        <f>IF($BI$3="４週",BF104/4,IF($BI$3="暦月",(BF104/($BI$8/7)),""))</f>
        <v>0</v>
      </c>
      <c r="BI104" s="713"/>
      <c r="BJ104" s="709"/>
      <c r="BK104" s="710"/>
      <c r="BL104" s="710"/>
      <c r="BM104" s="710"/>
      <c r="BN104" s="711"/>
    </row>
    <row r="105" spans="2:66" ht="20.25" customHeight="1">
      <c r="B105" s="695">
        <f>B103+1</f>
        <v>45</v>
      </c>
      <c r="C105" s="812"/>
      <c r="D105" s="814"/>
      <c r="E105" s="776"/>
      <c r="F105" s="815"/>
      <c r="G105" s="697"/>
      <c r="H105" s="698"/>
      <c r="I105" s="163"/>
      <c r="J105" s="164"/>
      <c r="K105" s="163"/>
      <c r="L105" s="164"/>
      <c r="M105" s="701"/>
      <c r="N105" s="702"/>
      <c r="O105" s="705"/>
      <c r="P105" s="706"/>
      <c r="Q105" s="706"/>
      <c r="R105" s="698"/>
      <c r="S105" s="674"/>
      <c r="T105" s="675"/>
      <c r="U105" s="675"/>
      <c r="V105" s="675"/>
      <c r="W105" s="676"/>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680"/>
      <c r="BG105" s="681"/>
      <c r="BH105" s="682"/>
      <c r="BI105" s="683"/>
      <c r="BJ105" s="684"/>
      <c r="BK105" s="685"/>
      <c r="BL105" s="685"/>
      <c r="BM105" s="685"/>
      <c r="BN105" s="686"/>
    </row>
    <row r="106" spans="2:66" ht="20.25" customHeight="1">
      <c r="B106" s="715"/>
      <c r="C106" s="813"/>
      <c r="D106" s="816"/>
      <c r="E106" s="776"/>
      <c r="F106" s="815"/>
      <c r="G106" s="716"/>
      <c r="H106" s="717"/>
      <c r="I106" s="207"/>
      <c r="J106" s="208">
        <f>G105</f>
        <v>0</v>
      </c>
      <c r="K106" s="207"/>
      <c r="L106" s="208">
        <f>M105</f>
        <v>0</v>
      </c>
      <c r="M106" s="718"/>
      <c r="N106" s="719"/>
      <c r="O106" s="720"/>
      <c r="P106" s="721"/>
      <c r="Q106" s="721"/>
      <c r="R106" s="717"/>
      <c r="S106" s="674"/>
      <c r="T106" s="675"/>
      <c r="U106" s="675"/>
      <c r="V106" s="675"/>
      <c r="W106" s="676"/>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712">
        <f>IF($BI$3="４週",SUM(AA106:BB106),IF($BI$3="暦月",SUM(AA106:BE106),""))</f>
        <v>0</v>
      </c>
      <c r="BG106" s="713"/>
      <c r="BH106" s="714">
        <f>IF($BI$3="４週",BF106/4,IF($BI$3="暦月",(BF106/($BI$8/7)),""))</f>
        <v>0</v>
      </c>
      <c r="BI106" s="713"/>
      <c r="BJ106" s="709"/>
      <c r="BK106" s="710"/>
      <c r="BL106" s="710"/>
      <c r="BM106" s="710"/>
      <c r="BN106" s="711"/>
    </row>
    <row r="107" spans="2:66" ht="20.25" customHeight="1">
      <c r="B107" s="695">
        <f>B105+1</f>
        <v>46</v>
      </c>
      <c r="C107" s="812"/>
      <c r="D107" s="814"/>
      <c r="E107" s="776"/>
      <c r="F107" s="815"/>
      <c r="G107" s="697"/>
      <c r="H107" s="698"/>
      <c r="I107" s="163"/>
      <c r="J107" s="164"/>
      <c r="K107" s="163"/>
      <c r="L107" s="164"/>
      <c r="M107" s="701"/>
      <c r="N107" s="702"/>
      <c r="O107" s="705"/>
      <c r="P107" s="706"/>
      <c r="Q107" s="706"/>
      <c r="R107" s="698"/>
      <c r="S107" s="674"/>
      <c r="T107" s="675"/>
      <c r="U107" s="675"/>
      <c r="V107" s="675"/>
      <c r="W107" s="676"/>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680"/>
      <c r="BG107" s="681"/>
      <c r="BH107" s="682"/>
      <c r="BI107" s="683"/>
      <c r="BJ107" s="684"/>
      <c r="BK107" s="685"/>
      <c r="BL107" s="685"/>
      <c r="BM107" s="685"/>
      <c r="BN107" s="686"/>
    </row>
    <row r="108" spans="2:66" ht="20.25" customHeight="1">
      <c r="B108" s="715"/>
      <c r="C108" s="813"/>
      <c r="D108" s="816"/>
      <c r="E108" s="776"/>
      <c r="F108" s="815"/>
      <c r="G108" s="716"/>
      <c r="H108" s="717"/>
      <c r="I108" s="207"/>
      <c r="J108" s="208">
        <f>G107</f>
        <v>0</v>
      </c>
      <c r="K108" s="207"/>
      <c r="L108" s="208">
        <f>M107</f>
        <v>0</v>
      </c>
      <c r="M108" s="718"/>
      <c r="N108" s="719"/>
      <c r="O108" s="720"/>
      <c r="P108" s="721"/>
      <c r="Q108" s="721"/>
      <c r="R108" s="717"/>
      <c r="S108" s="674"/>
      <c r="T108" s="675"/>
      <c r="U108" s="675"/>
      <c r="V108" s="675"/>
      <c r="W108" s="676"/>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712">
        <f>IF($BI$3="４週",SUM(AA108:BB108),IF($BI$3="暦月",SUM(AA108:BE108),""))</f>
        <v>0</v>
      </c>
      <c r="BG108" s="713"/>
      <c r="BH108" s="714">
        <f>IF($BI$3="４週",BF108/4,IF($BI$3="暦月",(BF108/($BI$8/7)),""))</f>
        <v>0</v>
      </c>
      <c r="BI108" s="713"/>
      <c r="BJ108" s="709"/>
      <c r="BK108" s="710"/>
      <c r="BL108" s="710"/>
      <c r="BM108" s="710"/>
      <c r="BN108" s="711"/>
    </row>
    <row r="109" spans="2:66" ht="20.25" customHeight="1">
      <c r="B109" s="695">
        <f>B107+1</f>
        <v>47</v>
      </c>
      <c r="C109" s="812"/>
      <c r="D109" s="814"/>
      <c r="E109" s="776"/>
      <c r="F109" s="815"/>
      <c r="G109" s="697"/>
      <c r="H109" s="698"/>
      <c r="I109" s="163"/>
      <c r="J109" s="164"/>
      <c r="K109" s="163"/>
      <c r="L109" s="164"/>
      <c r="M109" s="701"/>
      <c r="N109" s="702"/>
      <c r="O109" s="705"/>
      <c r="P109" s="706"/>
      <c r="Q109" s="706"/>
      <c r="R109" s="698"/>
      <c r="S109" s="674"/>
      <c r="T109" s="675"/>
      <c r="U109" s="675"/>
      <c r="V109" s="675"/>
      <c r="W109" s="676"/>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680"/>
      <c r="BG109" s="681"/>
      <c r="BH109" s="682"/>
      <c r="BI109" s="683"/>
      <c r="BJ109" s="684"/>
      <c r="BK109" s="685"/>
      <c r="BL109" s="685"/>
      <c r="BM109" s="685"/>
      <c r="BN109" s="686"/>
    </row>
    <row r="110" spans="2:66" ht="20.25" customHeight="1">
      <c r="B110" s="715"/>
      <c r="C110" s="813"/>
      <c r="D110" s="816"/>
      <c r="E110" s="776"/>
      <c r="F110" s="815"/>
      <c r="G110" s="716"/>
      <c r="H110" s="717"/>
      <c r="I110" s="207"/>
      <c r="J110" s="208">
        <f>G109</f>
        <v>0</v>
      </c>
      <c r="K110" s="207"/>
      <c r="L110" s="208">
        <f>M109</f>
        <v>0</v>
      </c>
      <c r="M110" s="718"/>
      <c r="N110" s="719"/>
      <c r="O110" s="720"/>
      <c r="P110" s="721"/>
      <c r="Q110" s="721"/>
      <c r="R110" s="717"/>
      <c r="S110" s="674"/>
      <c r="T110" s="675"/>
      <c r="U110" s="675"/>
      <c r="V110" s="675"/>
      <c r="W110" s="676"/>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712">
        <f>IF($BI$3="４週",SUM(AA110:BB110),IF($BI$3="暦月",SUM(AA110:BE110),""))</f>
        <v>0</v>
      </c>
      <c r="BG110" s="713"/>
      <c r="BH110" s="714">
        <f>IF($BI$3="４週",BF110/4,IF($BI$3="暦月",(BF110/($BI$8/7)),""))</f>
        <v>0</v>
      </c>
      <c r="BI110" s="713"/>
      <c r="BJ110" s="709"/>
      <c r="BK110" s="710"/>
      <c r="BL110" s="710"/>
      <c r="BM110" s="710"/>
      <c r="BN110" s="711"/>
    </row>
    <row r="111" spans="2:66" ht="20.25" customHeight="1">
      <c r="B111" s="695">
        <f>B109+1</f>
        <v>48</v>
      </c>
      <c r="C111" s="812"/>
      <c r="D111" s="814"/>
      <c r="E111" s="776"/>
      <c r="F111" s="815"/>
      <c r="G111" s="697"/>
      <c r="H111" s="698"/>
      <c r="I111" s="163"/>
      <c r="J111" s="164"/>
      <c r="K111" s="163"/>
      <c r="L111" s="164"/>
      <c r="M111" s="701"/>
      <c r="N111" s="702"/>
      <c r="O111" s="705"/>
      <c r="P111" s="706"/>
      <c r="Q111" s="706"/>
      <c r="R111" s="698"/>
      <c r="S111" s="674"/>
      <c r="T111" s="675"/>
      <c r="U111" s="675"/>
      <c r="V111" s="675"/>
      <c r="W111" s="676"/>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680"/>
      <c r="BG111" s="681"/>
      <c r="BH111" s="682"/>
      <c r="BI111" s="683"/>
      <c r="BJ111" s="684"/>
      <c r="BK111" s="685"/>
      <c r="BL111" s="685"/>
      <c r="BM111" s="685"/>
      <c r="BN111" s="686"/>
    </row>
    <row r="112" spans="2:66" ht="20.25" customHeight="1">
      <c r="B112" s="715"/>
      <c r="C112" s="813"/>
      <c r="D112" s="816"/>
      <c r="E112" s="776"/>
      <c r="F112" s="815"/>
      <c r="G112" s="716"/>
      <c r="H112" s="717"/>
      <c r="I112" s="207"/>
      <c r="J112" s="208">
        <f>G111</f>
        <v>0</v>
      </c>
      <c r="K112" s="207"/>
      <c r="L112" s="208">
        <f>M111</f>
        <v>0</v>
      </c>
      <c r="M112" s="718"/>
      <c r="N112" s="719"/>
      <c r="O112" s="720"/>
      <c r="P112" s="721"/>
      <c r="Q112" s="721"/>
      <c r="R112" s="717"/>
      <c r="S112" s="674"/>
      <c r="T112" s="675"/>
      <c r="U112" s="675"/>
      <c r="V112" s="675"/>
      <c r="W112" s="676"/>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712">
        <f>IF($BI$3="４週",SUM(AA112:BB112),IF($BI$3="暦月",SUM(AA112:BE112),""))</f>
        <v>0</v>
      </c>
      <c r="BG112" s="713"/>
      <c r="BH112" s="714">
        <f>IF($BI$3="４週",BF112/4,IF($BI$3="暦月",(BF112/($BI$8/7)),""))</f>
        <v>0</v>
      </c>
      <c r="BI112" s="713"/>
      <c r="BJ112" s="709"/>
      <c r="BK112" s="710"/>
      <c r="BL112" s="710"/>
      <c r="BM112" s="710"/>
      <c r="BN112" s="711"/>
    </row>
    <row r="113" spans="2:66" ht="20.25" customHeight="1">
      <c r="B113" s="695">
        <f>B111+1</f>
        <v>49</v>
      </c>
      <c r="C113" s="812"/>
      <c r="D113" s="814"/>
      <c r="E113" s="776"/>
      <c r="F113" s="815"/>
      <c r="G113" s="697"/>
      <c r="H113" s="698"/>
      <c r="I113" s="163"/>
      <c r="J113" s="164"/>
      <c r="K113" s="163"/>
      <c r="L113" s="164"/>
      <c r="M113" s="701"/>
      <c r="N113" s="702"/>
      <c r="O113" s="705"/>
      <c r="P113" s="706"/>
      <c r="Q113" s="706"/>
      <c r="R113" s="698"/>
      <c r="S113" s="674"/>
      <c r="T113" s="675"/>
      <c r="U113" s="675"/>
      <c r="V113" s="675"/>
      <c r="W113" s="676"/>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680"/>
      <c r="BG113" s="681"/>
      <c r="BH113" s="682"/>
      <c r="BI113" s="683"/>
      <c r="BJ113" s="684"/>
      <c r="BK113" s="685"/>
      <c r="BL113" s="685"/>
      <c r="BM113" s="685"/>
      <c r="BN113" s="686"/>
    </row>
    <row r="114" spans="2:66" ht="20.25" customHeight="1">
      <c r="B114" s="715"/>
      <c r="C114" s="813"/>
      <c r="D114" s="816"/>
      <c r="E114" s="776"/>
      <c r="F114" s="815"/>
      <c r="G114" s="716"/>
      <c r="H114" s="717"/>
      <c r="I114" s="207"/>
      <c r="J114" s="208">
        <f>G113</f>
        <v>0</v>
      </c>
      <c r="K114" s="207"/>
      <c r="L114" s="208">
        <f>M113</f>
        <v>0</v>
      </c>
      <c r="M114" s="718"/>
      <c r="N114" s="719"/>
      <c r="O114" s="720"/>
      <c r="P114" s="721"/>
      <c r="Q114" s="721"/>
      <c r="R114" s="717"/>
      <c r="S114" s="674"/>
      <c r="T114" s="675"/>
      <c r="U114" s="675"/>
      <c r="V114" s="675"/>
      <c r="W114" s="676"/>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712">
        <f>IF($BI$3="４週",SUM(AA114:BB114),IF($BI$3="暦月",SUM(AA114:BE114),""))</f>
        <v>0</v>
      </c>
      <c r="BG114" s="713"/>
      <c r="BH114" s="714">
        <f>IF($BI$3="４週",BF114/4,IF($BI$3="暦月",(BF114/($BI$8/7)),""))</f>
        <v>0</v>
      </c>
      <c r="BI114" s="713"/>
      <c r="BJ114" s="709"/>
      <c r="BK114" s="710"/>
      <c r="BL114" s="710"/>
      <c r="BM114" s="710"/>
      <c r="BN114" s="711"/>
    </row>
    <row r="115" spans="2:66" ht="20.25" customHeight="1">
      <c r="B115" s="695">
        <f>B113+1</f>
        <v>50</v>
      </c>
      <c r="C115" s="812"/>
      <c r="D115" s="814"/>
      <c r="E115" s="776"/>
      <c r="F115" s="815"/>
      <c r="G115" s="697"/>
      <c r="H115" s="698"/>
      <c r="I115" s="163"/>
      <c r="J115" s="164"/>
      <c r="K115" s="163"/>
      <c r="L115" s="164"/>
      <c r="M115" s="701"/>
      <c r="N115" s="702"/>
      <c r="O115" s="705"/>
      <c r="P115" s="706"/>
      <c r="Q115" s="706"/>
      <c r="R115" s="698"/>
      <c r="S115" s="674"/>
      <c r="T115" s="675"/>
      <c r="U115" s="675"/>
      <c r="V115" s="675"/>
      <c r="W115" s="676"/>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680"/>
      <c r="BG115" s="681"/>
      <c r="BH115" s="682"/>
      <c r="BI115" s="683"/>
      <c r="BJ115" s="684"/>
      <c r="BK115" s="685"/>
      <c r="BL115" s="685"/>
      <c r="BM115" s="685"/>
      <c r="BN115" s="686"/>
    </row>
    <row r="116" spans="2:66" ht="20.25" customHeight="1">
      <c r="B116" s="715"/>
      <c r="C116" s="813"/>
      <c r="D116" s="816"/>
      <c r="E116" s="776"/>
      <c r="F116" s="815"/>
      <c r="G116" s="716"/>
      <c r="H116" s="717"/>
      <c r="I116" s="207"/>
      <c r="J116" s="208">
        <f>G115</f>
        <v>0</v>
      </c>
      <c r="K116" s="207"/>
      <c r="L116" s="208">
        <f>M115</f>
        <v>0</v>
      </c>
      <c r="M116" s="718"/>
      <c r="N116" s="719"/>
      <c r="O116" s="720"/>
      <c r="P116" s="721"/>
      <c r="Q116" s="721"/>
      <c r="R116" s="717"/>
      <c r="S116" s="674"/>
      <c r="T116" s="675"/>
      <c r="U116" s="675"/>
      <c r="V116" s="675"/>
      <c r="W116" s="676"/>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712">
        <f>IF($BI$3="４週",SUM(AA116:BB116),IF($BI$3="暦月",SUM(AA116:BE116),""))</f>
        <v>0</v>
      </c>
      <c r="BG116" s="713"/>
      <c r="BH116" s="714">
        <f>IF($BI$3="４週",BF116/4,IF($BI$3="暦月",(BF116/($BI$8/7)),""))</f>
        <v>0</v>
      </c>
      <c r="BI116" s="713"/>
      <c r="BJ116" s="709"/>
      <c r="BK116" s="710"/>
      <c r="BL116" s="710"/>
      <c r="BM116" s="710"/>
      <c r="BN116" s="711"/>
    </row>
    <row r="117" spans="2:66" ht="20.25" customHeight="1">
      <c r="B117" s="695">
        <f>B115+1</f>
        <v>51</v>
      </c>
      <c r="C117" s="812"/>
      <c r="D117" s="814"/>
      <c r="E117" s="776"/>
      <c r="F117" s="815"/>
      <c r="G117" s="697"/>
      <c r="H117" s="698"/>
      <c r="I117" s="163"/>
      <c r="J117" s="164"/>
      <c r="K117" s="163"/>
      <c r="L117" s="164"/>
      <c r="M117" s="701"/>
      <c r="N117" s="702"/>
      <c r="O117" s="705"/>
      <c r="P117" s="706"/>
      <c r="Q117" s="706"/>
      <c r="R117" s="698"/>
      <c r="S117" s="674"/>
      <c r="T117" s="675"/>
      <c r="U117" s="675"/>
      <c r="V117" s="675"/>
      <c r="W117" s="676"/>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680"/>
      <c r="BG117" s="681"/>
      <c r="BH117" s="682"/>
      <c r="BI117" s="683"/>
      <c r="BJ117" s="684"/>
      <c r="BK117" s="685"/>
      <c r="BL117" s="685"/>
      <c r="BM117" s="685"/>
      <c r="BN117" s="686"/>
    </row>
    <row r="118" spans="2:66" ht="20.25" customHeight="1">
      <c r="B118" s="715"/>
      <c r="C118" s="813"/>
      <c r="D118" s="816"/>
      <c r="E118" s="776"/>
      <c r="F118" s="815"/>
      <c r="G118" s="716"/>
      <c r="H118" s="717"/>
      <c r="I118" s="207"/>
      <c r="J118" s="208">
        <f>G117</f>
        <v>0</v>
      </c>
      <c r="K118" s="207"/>
      <c r="L118" s="208">
        <f>M117</f>
        <v>0</v>
      </c>
      <c r="M118" s="718"/>
      <c r="N118" s="719"/>
      <c r="O118" s="720"/>
      <c r="P118" s="721"/>
      <c r="Q118" s="721"/>
      <c r="R118" s="717"/>
      <c r="S118" s="674"/>
      <c r="T118" s="675"/>
      <c r="U118" s="675"/>
      <c r="V118" s="675"/>
      <c r="W118" s="676"/>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712">
        <f>IF($BI$3="４週",SUM(AA118:BB118),IF($BI$3="暦月",SUM(AA118:BE118),""))</f>
        <v>0</v>
      </c>
      <c r="BG118" s="713"/>
      <c r="BH118" s="714">
        <f>IF($BI$3="４週",BF118/4,IF($BI$3="暦月",(BF118/($BI$8/7)),""))</f>
        <v>0</v>
      </c>
      <c r="BI118" s="713"/>
      <c r="BJ118" s="709"/>
      <c r="BK118" s="710"/>
      <c r="BL118" s="710"/>
      <c r="BM118" s="710"/>
      <c r="BN118" s="711"/>
    </row>
    <row r="119" spans="2:66" ht="20.25" customHeight="1">
      <c r="B119" s="695">
        <f>B117+1</f>
        <v>52</v>
      </c>
      <c r="C119" s="812"/>
      <c r="D119" s="814"/>
      <c r="E119" s="776"/>
      <c r="F119" s="815"/>
      <c r="G119" s="697"/>
      <c r="H119" s="698"/>
      <c r="I119" s="163"/>
      <c r="J119" s="164"/>
      <c r="K119" s="163"/>
      <c r="L119" s="164"/>
      <c r="M119" s="701"/>
      <c r="N119" s="702"/>
      <c r="O119" s="705"/>
      <c r="P119" s="706"/>
      <c r="Q119" s="706"/>
      <c r="R119" s="698"/>
      <c r="S119" s="674"/>
      <c r="T119" s="675"/>
      <c r="U119" s="675"/>
      <c r="V119" s="675"/>
      <c r="W119" s="676"/>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680"/>
      <c r="BG119" s="681"/>
      <c r="BH119" s="682"/>
      <c r="BI119" s="683"/>
      <c r="BJ119" s="684"/>
      <c r="BK119" s="685"/>
      <c r="BL119" s="685"/>
      <c r="BM119" s="685"/>
      <c r="BN119" s="686"/>
    </row>
    <row r="120" spans="2:66" ht="20.25" customHeight="1">
      <c r="B120" s="715"/>
      <c r="C120" s="813"/>
      <c r="D120" s="816"/>
      <c r="E120" s="776"/>
      <c r="F120" s="815"/>
      <c r="G120" s="716"/>
      <c r="H120" s="717"/>
      <c r="I120" s="207"/>
      <c r="J120" s="208">
        <f>G119</f>
        <v>0</v>
      </c>
      <c r="K120" s="207"/>
      <c r="L120" s="208">
        <f>M119</f>
        <v>0</v>
      </c>
      <c r="M120" s="718"/>
      <c r="N120" s="719"/>
      <c r="O120" s="720"/>
      <c r="P120" s="721"/>
      <c r="Q120" s="721"/>
      <c r="R120" s="717"/>
      <c r="S120" s="674"/>
      <c r="T120" s="675"/>
      <c r="U120" s="675"/>
      <c r="V120" s="675"/>
      <c r="W120" s="676"/>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712">
        <f>IF($BI$3="４週",SUM(AA120:BB120),IF($BI$3="暦月",SUM(AA120:BE120),""))</f>
        <v>0</v>
      </c>
      <c r="BG120" s="713"/>
      <c r="BH120" s="714">
        <f>IF($BI$3="４週",BF120/4,IF($BI$3="暦月",(BF120/($BI$8/7)),""))</f>
        <v>0</v>
      </c>
      <c r="BI120" s="713"/>
      <c r="BJ120" s="709"/>
      <c r="BK120" s="710"/>
      <c r="BL120" s="710"/>
      <c r="BM120" s="710"/>
      <c r="BN120" s="711"/>
    </row>
    <row r="121" spans="2:66" ht="20.25" customHeight="1">
      <c r="B121" s="695">
        <f>B119+1</f>
        <v>53</v>
      </c>
      <c r="C121" s="812"/>
      <c r="D121" s="814"/>
      <c r="E121" s="776"/>
      <c r="F121" s="815"/>
      <c r="G121" s="697"/>
      <c r="H121" s="698"/>
      <c r="I121" s="163"/>
      <c r="J121" s="164"/>
      <c r="K121" s="163"/>
      <c r="L121" s="164"/>
      <c r="M121" s="701"/>
      <c r="N121" s="702"/>
      <c r="O121" s="705"/>
      <c r="P121" s="706"/>
      <c r="Q121" s="706"/>
      <c r="R121" s="698"/>
      <c r="S121" s="674"/>
      <c r="T121" s="675"/>
      <c r="U121" s="675"/>
      <c r="V121" s="675"/>
      <c r="W121" s="676"/>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680"/>
      <c r="BG121" s="681"/>
      <c r="BH121" s="682"/>
      <c r="BI121" s="683"/>
      <c r="BJ121" s="684"/>
      <c r="BK121" s="685"/>
      <c r="BL121" s="685"/>
      <c r="BM121" s="685"/>
      <c r="BN121" s="686"/>
    </row>
    <row r="122" spans="2:66" ht="20.25" customHeight="1">
      <c r="B122" s="715"/>
      <c r="C122" s="813"/>
      <c r="D122" s="816"/>
      <c r="E122" s="776"/>
      <c r="F122" s="815"/>
      <c r="G122" s="716"/>
      <c r="H122" s="717"/>
      <c r="I122" s="207"/>
      <c r="J122" s="208">
        <f>G121</f>
        <v>0</v>
      </c>
      <c r="K122" s="207"/>
      <c r="L122" s="208">
        <f>M121</f>
        <v>0</v>
      </c>
      <c r="M122" s="718"/>
      <c r="N122" s="719"/>
      <c r="O122" s="720"/>
      <c r="P122" s="721"/>
      <c r="Q122" s="721"/>
      <c r="R122" s="717"/>
      <c r="S122" s="674"/>
      <c r="T122" s="675"/>
      <c r="U122" s="675"/>
      <c r="V122" s="675"/>
      <c r="W122" s="676"/>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712">
        <f>IF($BI$3="４週",SUM(AA122:BB122),IF($BI$3="暦月",SUM(AA122:BE122),""))</f>
        <v>0</v>
      </c>
      <c r="BG122" s="713"/>
      <c r="BH122" s="714">
        <f>IF($BI$3="４週",BF122/4,IF($BI$3="暦月",(BF122/($BI$8/7)),""))</f>
        <v>0</v>
      </c>
      <c r="BI122" s="713"/>
      <c r="BJ122" s="709"/>
      <c r="BK122" s="710"/>
      <c r="BL122" s="710"/>
      <c r="BM122" s="710"/>
      <c r="BN122" s="711"/>
    </row>
    <row r="123" spans="2:66" ht="20.25" customHeight="1">
      <c r="B123" s="695">
        <f>B121+1</f>
        <v>54</v>
      </c>
      <c r="C123" s="812"/>
      <c r="D123" s="814"/>
      <c r="E123" s="776"/>
      <c r="F123" s="815"/>
      <c r="G123" s="697"/>
      <c r="H123" s="698"/>
      <c r="I123" s="163"/>
      <c r="J123" s="164"/>
      <c r="K123" s="163"/>
      <c r="L123" s="164"/>
      <c r="M123" s="701"/>
      <c r="N123" s="702"/>
      <c r="O123" s="705"/>
      <c r="P123" s="706"/>
      <c r="Q123" s="706"/>
      <c r="R123" s="698"/>
      <c r="S123" s="674"/>
      <c r="T123" s="675"/>
      <c r="U123" s="675"/>
      <c r="V123" s="675"/>
      <c r="W123" s="676"/>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680"/>
      <c r="BG123" s="681"/>
      <c r="BH123" s="682"/>
      <c r="BI123" s="683"/>
      <c r="BJ123" s="684"/>
      <c r="BK123" s="685"/>
      <c r="BL123" s="685"/>
      <c r="BM123" s="685"/>
      <c r="BN123" s="686"/>
    </row>
    <row r="124" spans="2:66" ht="20.25" customHeight="1">
      <c r="B124" s="715"/>
      <c r="C124" s="813"/>
      <c r="D124" s="816"/>
      <c r="E124" s="776"/>
      <c r="F124" s="815"/>
      <c r="G124" s="716"/>
      <c r="H124" s="717"/>
      <c r="I124" s="207"/>
      <c r="J124" s="208">
        <f>G123</f>
        <v>0</v>
      </c>
      <c r="K124" s="207"/>
      <c r="L124" s="208">
        <f>M123</f>
        <v>0</v>
      </c>
      <c r="M124" s="718"/>
      <c r="N124" s="719"/>
      <c r="O124" s="720"/>
      <c r="P124" s="721"/>
      <c r="Q124" s="721"/>
      <c r="R124" s="717"/>
      <c r="S124" s="674"/>
      <c r="T124" s="675"/>
      <c r="U124" s="675"/>
      <c r="V124" s="675"/>
      <c r="W124" s="676"/>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712">
        <f>IF($BI$3="４週",SUM(AA124:BB124),IF($BI$3="暦月",SUM(AA124:BE124),""))</f>
        <v>0</v>
      </c>
      <c r="BG124" s="713"/>
      <c r="BH124" s="714">
        <f>IF($BI$3="４週",BF124/4,IF($BI$3="暦月",(BF124/($BI$8/7)),""))</f>
        <v>0</v>
      </c>
      <c r="BI124" s="713"/>
      <c r="BJ124" s="709"/>
      <c r="BK124" s="710"/>
      <c r="BL124" s="710"/>
      <c r="BM124" s="710"/>
      <c r="BN124" s="711"/>
    </row>
    <row r="125" spans="2:66" ht="20.25" customHeight="1">
      <c r="B125" s="695">
        <f>B123+1</f>
        <v>55</v>
      </c>
      <c r="C125" s="812"/>
      <c r="D125" s="814"/>
      <c r="E125" s="776"/>
      <c r="F125" s="815"/>
      <c r="G125" s="697"/>
      <c r="H125" s="698"/>
      <c r="I125" s="163"/>
      <c r="J125" s="164"/>
      <c r="K125" s="163"/>
      <c r="L125" s="164"/>
      <c r="M125" s="701"/>
      <c r="N125" s="702"/>
      <c r="O125" s="705"/>
      <c r="P125" s="706"/>
      <c r="Q125" s="706"/>
      <c r="R125" s="698"/>
      <c r="S125" s="674"/>
      <c r="T125" s="675"/>
      <c r="U125" s="675"/>
      <c r="V125" s="675"/>
      <c r="W125" s="676"/>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680"/>
      <c r="BG125" s="681"/>
      <c r="BH125" s="682"/>
      <c r="BI125" s="683"/>
      <c r="BJ125" s="684"/>
      <c r="BK125" s="685"/>
      <c r="BL125" s="685"/>
      <c r="BM125" s="685"/>
      <c r="BN125" s="686"/>
    </row>
    <row r="126" spans="2:66" ht="20.25" customHeight="1">
      <c r="B126" s="715"/>
      <c r="C126" s="813"/>
      <c r="D126" s="816"/>
      <c r="E126" s="776"/>
      <c r="F126" s="815"/>
      <c r="G126" s="716"/>
      <c r="H126" s="717"/>
      <c r="I126" s="207"/>
      <c r="J126" s="208">
        <f>G125</f>
        <v>0</v>
      </c>
      <c r="K126" s="207"/>
      <c r="L126" s="208">
        <f>M125</f>
        <v>0</v>
      </c>
      <c r="M126" s="718"/>
      <c r="N126" s="719"/>
      <c r="O126" s="720"/>
      <c r="P126" s="721"/>
      <c r="Q126" s="721"/>
      <c r="R126" s="717"/>
      <c r="S126" s="674"/>
      <c r="T126" s="675"/>
      <c r="U126" s="675"/>
      <c r="V126" s="675"/>
      <c r="W126" s="676"/>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712">
        <f>IF($BI$3="４週",SUM(AA126:BB126),IF($BI$3="暦月",SUM(AA126:BE126),""))</f>
        <v>0</v>
      </c>
      <c r="BG126" s="713"/>
      <c r="BH126" s="714">
        <f>IF($BI$3="４週",BF126/4,IF($BI$3="暦月",(BF126/($BI$8/7)),""))</f>
        <v>0</v>
      </c>
      <c r="BI126" s="713"/>
      <c r="BJ126" s="709"/>
      <c r="BK126" s="710"/>
      <c r="BL126" s="710"/>
      <c r="BM126" s="710"/>
      <c r="BN126" s="711"/>
    </row>
    <row r="127" spans="2:66" ht="20.25" customHeight="1">
      <c r="B127" s="695">
        <f>B125+1</f>
        <v>56</v>
      </c>
      <c r="C127" s="812"/>
      <c r="D127" s="814"/>
      <c r="E127" s="776"/>
      <c r="F127" s="815"/>
      <c r="G127" s="697"/>
      <c r="H127" s="698"/>
      <c r="I127" s="163"/>
      <c r="J127" s="164"/>
      <c r="K127" s="163"/>
      <c r="L127" s="164"/>
      <c r="M127" s="701"/>
      <c r="N127" s="702"/>
      <c r="O127" s="705"/>
      <c r="P127" s="706"/>
      <c r="Q127" s="706"/>
      <c r="R127" s="698"/>
      <c r="S127" s="674"/>
      <c r="T127" s="675"/>
      <c r="U127" s="675"/>
      <c r="V127" s="675"/>
      <c r="W127" s="676"/>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680"/>
      <c r="BG127" s="681"/>
      <c r="BH127" s="682"/>
      <c r="BI127" s="683"/>
      <c r="BJ127" s="684"/>
      <c r="BK127" s="685"/>
      <c r="BL127" s="685"/>
      <c r="BM127" s="685"/>
      <c r="BN127" s="686"/>
    </row>
    <row r="128" spans="2:66" ht="20.25" customHeight="1">
      <c r="B128" s="715"/>
      <c r="C128" s="813"/>
      <c r="D128" s="816"/>
      <c r="E128" s="776"/>
      <c r="F128" s="815"/>
      <c r="G128" s="716"/>
      <c r="H128" s="717"/>
      <c r="I128" s="207"/>
      <c r="J128" s="208">
        <f>G127</f>
        <v>0</v>
      </c>
      <c r="K128" s="207"/>
      <c r="L128" s="208">
        <f>M127</f>
        <v>0</v>
      </c>
      <c r="M128" s="718"/>
      <c r="N128" s="719"/>
      <c r="O128" s="720"/>
      <c r="P128" s="721"/>
      <c r="Q128" s="721"/>
      <c r="R128" s="717"/>
      <c r="S128" s="674"/>
      <c r="T128" s="675"/>
      <c r="U128" s="675"/>
      <c r="V128" s="675"/>
      <c r="W128" s="676"/>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712">
        <f>IF($BI$3="４週",SUM(AA128:BB128),IF($BI$3="暦月",SUM(AA128:BE128),""))</f>
        <v>0</v>
      </c>
      <c r="BG128" s="713"/>
      <c r="BH128" s="714">
        <f>IF($BI$3="４週",BF128/4,IF($BI$3="暦月",(BF128/($BI$8/7)),""))</f>
        <v>0</v>
      </c>
      <c r="BI128" s="713"/>
      <c r="BJ128" s="709"/>
      <c r="BK128" s="710"/>
      <c r="BL128" s="710"/>
      <c r="BM128" s="710"/>
      <c r="BN128" s="711"/>
    </row>
    <row r="129" spans="2:66" ht="20.25" customHeight="1">
      <c r="B129" s="695">
        <f>B127+1</f>
        <v>57</v>
      </c>
      <c r="C129" s="812"/>
      <c r="D129" s="814"/>
      <c r="E129" s="776"/>
      <c r="F129" s="815"/>
      <c r="G129" s="697"/>
      <c r="H129" s="698"/>
      <c r="I129" s="163"/>
      <c r="J129" s="164"/>
      <c r="K129" s="163"/>
      <c r="L129" s="164"/>
      <c r="M129" s="701"/>
      <c r="N129" s="702"/>
      <c r="O129" s="705"/>
      <c r="P129" s="706"/>
      <c r="Q129" s="706"/>
      <c r="R129" s="698"/>
      <c r="S129" s="674"/>
      <c r="T129" s="675"/>
      <c r="U129" s="675"/>
      <c r="V129" s="675"/>
      <c r="W129" s="676"/>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680"/>
      <c r="BG129" s="681"/>
      <c r="BH129" s="682"/>
      <c r="BI129" s="683"/>
      <c r="BJ129" s="684"/>
      <c r="BK129" s="685"/>
      <c r="BL129" s="685"/>
      <c r="BM129" s="685"/>
      <c r="BN129" s="686"/>
    </row>
    <row r="130" spans="2:66" ht="20.25" customHeight="1">
      <c r="B130" s="715"/>
      <c r="C130" s="813"/>
      <c r="D130" s="816"/>
      <c r="E130" s="776"/>
      <c r="F130" s="815"/>
      <c r="G130" s="716"/>
      <c r="H130" s="717"/>
      <c r="I130" s="207"/>
      <c r="J130" s="208">
        <f>G129</f>
        <v>0</v>
      </c>
      <c r="K130" s="207"/>
      <c r="L130" s="208">
        <f>M129</f>
        <v>0</v>
      </c>
      <c r="M130" s="718"/>
      <c r="N130" s="719"/>
      <c r="O130" s="720"/>
      <c r="P130" s="721"/>
      <c r="Q130" s="721"/>
      <c r="R130" s="717"/>
      <c r="S130" s="674"/>
      <c r="T130" s="675"/>
      <c r="U130" s="675"/>
      <c r="V130" s="675"/>
      <c r="W130" s="676"/>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712">
        <f>IF($BI$3="４週",SUM(AA130:BB130),IF($BI$3="暦月",SUM(AA130:BE130),""))</f>
        <v>0</v>
      </c>
      <c r="BG130" s="713"/>
      <c r="BH130" s="714">
        <f>IF($BI$3="４週",BF130/4,IF($BI$3="暦月",(BF130/($BI$8/7)),""))</f>
        <v>0</v>
      </c>
      <c r="BI130" s="713"/>
      <c r="BJ130" s="709"/>
      <c r="BK130" s="710"/>
      <c r="BL130" s="710"/>
      <c r="BM130" s="710"/>
      <c r="BN130" s="711"/>
    </row>
    <row r="131" spans="2:66" ht="20.25" customHeight="1">
      <c r="B131" s="695">
        <f>B129+1</f>
        <v>58</v>
      </c>
      <c r="C131" s="812"/>
      <c r="D131" s="814"/>
      <c r="E131" s="776"/>
      <c r="F131" s="815"/>
      <c r="G131" s="697"/>
      <c r="H131" s="698"/>
      <c r="I131" s="163"/>
      <c r="J131" s="164"/>
      <c r="K131" s="163"/>
      <c r="L131" s="164"/>
      <c r="M131" s="701"/>
      <c r="N131" s="702"/>
      <c r="O131" s="705"/>
      <c r="P131" s="706"/>
      <c r="Q131" s="706"/>
      <c r="R131" s="698"/>
      <c r="S131" s="674"/>
      <c r="T131" s="675"/>
      <c r="U131" s="675"/>
      <c r="V131" s="675"/>
      <c r="W131" s="676"/>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680"/>
      <c r="BG131" s="681"/>
      <c r="BH131" s="682"/>
      <c r="BI131" s="683"/>
      <c r="BJ131" s="684"/>
      <c r="BK131" s="685"/>
      <c r="BL131" s="685"/>
      <c r="BM131" s="685"/>
      <c r="BN131" s="686"/>
    </row>
    <row r="132" spans="2:66" ht="20.25" customHeight="1">
      <c r="B132" s="715"/>
      <c r="C132" s="813"/>
      <c r="D132" s="816"/>
      <c r="E132" s="776"/>
      <c r="F132" s="815"/>
      <c r="G132" s="716"/>
      <c r="H132" s="717"/>
      <c r="I132" s="207"/>
      <c r="J132" s="208">
        <f>G131</f>
        <v>0</v>
      </c>
      <c r="K132" s="207"/>
      <c r="L132" s="208">
        <f>M131</f>
        <v>0</v>
      </c>
      <c r="M132" s="718"/>
      <c r="N132" s="719"/>
      <c r="O132" s="720"/>
      <c r="P132" s="721"/>
      <c r="Q132" s="721"/>
      <c r="R132" s="717"/>
      <c r="S132" s="674"/>
      <c r="T132" s="675"/>
      <c r="U132" s="675"/>
      <c r="V132" s="675"/>
      <c r="W132" s="676"/>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712">
        <f>IF($BI$3="４週",SUM(AA132:BB132),IF($BI$3="暦月",SUM(AA132:BE132),""))</f>
        <v>0</v>
      </c>
      <c r="BG132" s="713"/>
      <c r="BH132" s="714">
        <f>IF($BI$3="４週",BF132/4,IF($BI$3="暦月",(BF132/($BI$8/7)),""))</f>
        <v>0</v>
      </c>
      <c r="BI132" s="713"/>
      <c r="BJ132" s="709"/>
      <c r="BK132" s="710"/>
      <c r="BL132" s="710"/>
      <c r="BM132" s="710"/>
      <c r="BN132" s="711"/>
    </row>
    <row r="133" spans="2:66" ht="20.25" customHeight="1">
      <c r="B133" s="695">
        <f>B131+1</f>
        <v>59</v>
      </c>
      <c r="C133" s="812"/>
      <c r="D133" s="814"/>
      <c r="E133" s="776"/>
      <c r="F133" s="815"/>
      <c r="G133" s="697"/>
      <c r="H133" s="698"/>
      <c r="I133" s="163"/>
      <c r="J133" s="164"/>
      <c r="K133" s="163"/>
      <c r="L133" s="164"/>
      <c r="M133" s="701"/>
      <c r="N133" s="702"/>
      <c r="O133" s="705"/>
      <c r="P133" s="706"/>
      <c r="Q133" s="706"/>
      <c r="R133" s="698"/>
      <c r="S133" s="674"/>
      <c r="T133" s="675"/>
      <c r="U133" s="675"/>
      <c r="V133" s="675"/>
      <c r="W133" s="676"/>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680"/>
      <c r="BG133" s="681"/>
      <c r="BH133" s="682"/>
      <c r="BI133" s="683"/>
      <c r="BJ133" s="684"/>
      <c r="BK133" s="685"/>
      <c r="BL133" s="685"/>
      <c r="BM133" s="685"/>
      <c r="BN133" s="686"/>
    </row>
    <row r="134" spans="2:66" ht="20.25" customHeight="1">
      <c r="B134" s="715"/>
      <c r="C134" s="813"/>
      <c r="D134" s="816"/>
      <c r="E134" s="776"/>
      <c r="F134" s="815"/>
      <c r="G134" s="716"/>
      <c r="H134" s="717"/>
      <c r="I134" s="207"/>
      <c r="J134" s="208">
        <f>G133</f>
        <v>0</v>
      </c>
      <c r="K134" s="207"/>
      <c r="L134" s="208">
        <f>M133</f>
        <v>0</v>
      </c>
      <c r="M134" s="718"/>
      <c r="N134" s="719"/>
      <c r="O134" s="720"/>
      <c r="P134" s="721"/>
      <c r="Q134" s="721"/>
      <c r="R134" s="717"/>
      <c r="S134" s="674"/>
      <c r="T134" s="675"/>
      <c r="U134" s="675"/>
      <c r="V134" s="675"/>
      <c r="W134" s="676"/>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712">
        <f>IF($BI$3="４週",SUM(AA134:BB134),IF($BI$3="暦月",SUM(AA134:BE134),""))</f>
        <v>0</v>
      </c>
      <c r="BG134" s="713"/>
      <c r="BH134" s="714">
        <f>IF($BI$3="４週",BF134/4,IF($BI$3="暦月",(BF134/($BI$8/7)),""))</f>
        <v>0</v>
      </c>
      <c r="BI134" s="713"/>
      <c r="BJ134" s="709"/>
      <c r="BK134" s="710"/>
      <c r="BL134" s="710"/>
      <c r="BM134" s="710"/>
      <c r="BN134" s="711"/>
    </row>
    <row r="135" spans="2:66" ht="20.25" customHeight="1">
      <c r="B135" s="695">
        <f>B133+1</f>
        <v>60</v>
      </c>
      <c r="C135" s="812"/>
      <c r="D135" s="814"/>
      <c r="E135" s="776"/>
      <c r="F135" s="815"/>
      <c r="G135" s="697"/>
      <c r="H135" s="698"/>
      <c r="I135" s="163"/>
      <c r="J135" s="164"/>
      <c r="K135" s="163"/>
      <c r="L135" s="164"/>
      <c r="M135" s="701"/>
      <c r="N135" s="702"/>
      <c r="O135" s="705"/>
      <c r="P135" s="706"/>
      <c r="Q135" s="706"/>
      <c r="R135" s="698"/>
      <c r="S135" s="674"/>
      <c r="T135" s="675"/>
      <c r="U135" s="675"/>
      <c r="V135" s="675"/>
      <c r="W135" s="676"/>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680"/>
      <c r="BG135" s="681"/>
      <c r="BH135" s="682"/>
      <c r="BI135" s="683"/>
      <c r="BJ135" s="684"/>
      <c r="BK135" s="685"/>
      <c r="BL135" s="685"/>
      <c r="BM135" s="685"/>
      <c r="BN135" s="686"/>
    </row>
    <row r="136" spans="2:66" ht="20.25" customHeight="1">
      <c r="B136" s="715"/>
      <c r="C136" s="813"/>
      <c r="D136" s="816"/>
      <c r="E136" s="776"/>
      <c r="F136" s="815"/>
      <c r="G136" s="716"/>
      <c r="H136" s="717"/>
      <c r="I136" s="207"/>
      <c r="J136" s="208">
        <f>G135</f>
        <v>0</v>
      </c>
      <c r="K136" s="207"/>
      <c r="L136" s="208">
        <f>M135</f>
        <v>0</v>
      </c>
      <c r="M136" s="718"/>
      <c r="N136" s="719"/>
      <c r="O136" s="720"/>
      <c r="P136" s="721"/>
      <c r="Q136" s="721"/>
      <c r="R136" s="717"/>
      <c r="S136" s="674"/>
      <c r="T136" s="675"/>
      <c r="U136" s="675"/>
      <c r="V136" s="675"/>
      <c r="W136" s="676"/>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712">
        <f>IF($BI$3="４週",SUM(AA136:BB136),IF($BI$3="暦月",SUM(AA136:BE136),""))</f>
        <v>0</v>
      </c>
      <c r="BG136" s="713"/>
      <c r="BH136" s="714">
        <f>IF($BI$3="４週",BF136/4,IF($BI$3="暦月",(BF136/($BI$8/7)),""))</f>
        <v>0</v>
      </c>
      <c r="BI136" s="713"/>
      <c r="BJ136" s="709"/>
      <c r="BK136" s="710"/>
      <c r="BL136" s="710"/>
      <c r="BM136" s="710"/>
      <c r="BN136" s="711"/>
    </row>
    <row r="137" spans="2:66" ht="20.25" customHeight="1">
      <c r="B137" s="695">
        <f>B135+1</f>
        <v>61</v>
      </c>
      <c r="C137" s="812"/>
      <c r="D137" s="814"/>
      <c r="E137" s="776"/>
      <c r="F137" s="815"/>
      <c r="G137" s="697"/>
      <c r="H137" s="698"/>
      <c r="I137" s="163"/>
      <c r="J137" s="164"/>
      <c r="K137" s="163"/>
      <c r="L137" s="164"/>
      <c r="M137" s="701"/>
      <c r="N137" s="702"/>
      <c r="O137" s="705"/>
      <c r="P137" s="706"/>
      <c r="Q137" s="706"/>
      <c r="R137" s="698"/>
      <c r="S137" s="674"/>
      <c r="T137" s="675"/>
      <c r="U137" s="675"/>
      <c r="V137" s="675"/>
      <c r="W137" s="676"/>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680"/>
      <c r="BG137" s="681"/>
      <c r="BH137" s="682"/>
      <c r="BI137" s="683"/>
      <c r="BJ137" s="684"/>
      <c r="BK137" s="685"/>
      <c r="BL137" s="685"/>
      <c r="BM137" s="685"/>
      <c r="BN137" s="686"/>
    </row>
    <row r="138" spans="2:66" ht="20.25" customHeight="1">
      <c r="B138" s="715"/>
      <c r="C138" s="813"/>
      <c r="D138" s="816"/>
      <c r="E138" s="776"/>
      <c r="F138" s="815"/>
      <c r="G138" s="716"/>
      <c r="H138" s="717"/>
      <c r="I138" s="207"/>
      <c r="J138" s="208">
        <f>G137</f>
        <v>0</v>
      </c>
      <c r="K138" s="207"/>
      <c r="L138" s="208">
        <f>M137</f>
        <v>0</v>
      </c>
      <c r="M138" s="718"/>
      <c r="N138" s="719"/>
      <c r="O138" s="720"/>
      <c r="P138" s="721"/>
      <c r="Q138" s="721"/>
      <c r="R138" s="717"/>
      <c r="S138" s="674"/>
      <c r="T138" s="675"/>
      <c r="U138" s="675"/>
      <c r="V138" s="675"/>
      <c r="W138" s="676"/>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712">
        <f>IF($BI$3="４週",SUM(AA138:BB138),IF($BI$3="暦月",SUM(AA138:BE138),""))</f>
        <v>0</v>
      </c>
      <c r="BG138" s="713"/>
      <c r="BH138" s="714">
        <f>IF($BI$3="４週",BF138/4,IF($BI$3="暦月",(BF138/($BI$8/7)),""))</f>
        <v>0</v>
      </c>
      <c r="BI138" s="713"/>
      <c r="BJ138" s="709"/>
      <c r="BK138" s="710"/>
      <c r="BL138" s="710"/>
      <c r="BM138" s="710"/>
      <c r="BN138" s="711"/>
    </row>
    <row r="139" spans="2:66" ht="20.25" customHeight="1">
      <c r="B139" s="695">
        <f>B137+1</f>
        <v>62</v>
      </c>
      <c r="C139" s="812"/>
      <c r="D139" s="814"/>
      <c r="E139" s="776"/>
      <c r="F139" s="815"/>
      <c r="G139" s="697"/>
      <c r="H139" s="698"/>
      <c r="I139" s="163"/>
      <c r="J139" s="164"/>
      <c r="K139" s="163"/>
      <c r="L139" s="164"/>
      <c r="M139" s="701"/>
      <c r="N139" s="702"/>
      <c r="O139" s="705"/>
      <c r="P139" s="706"/>
      <c r="Q139" s="706"/>
      <c r="R139" s="698"/>
      <c r="S139" s="674"/>
      <c r="T139" s="675"/>
      <c r="U139" s="675"/>
      <c r="V139" s="675"/>
      <c r="W139" s="676"/>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680"/>
      <c r="BG139" s="681"/>
      <c r="BH139" s="682"/>
      <c r="BI139" s="683"/>
      <c r="BJ139" s="684"/>
      <c r="BK139" s="685"/>
      <c r="BL139" s="685"/>
      <c r="BM139" s="685"/>
      <c r="BN139" s="686"/>
    </row>
    <row r="140" spans="2:66" ht="20.25" customHeight="1">
      <c r="B140" s="715"/>
      <c r="C140" s="813"/>
      <c r="D140" s="816"/>
      <c r="E140" s="776"/>
      <c r="F140" s="815"/>
      <c r="G140" s="716"/>
      <c r="H140" s="717"/>
      <c r="I140" s="207"/>
      <c r="J140" s="208">
        <f>G139</f>
        <v>0</v>
      </c>
      <c r="K140" s="207"/>
      <c r="L140" s="208">
        <f>M139</f>
        <v>0</v>
      </c>
      <c r="M140" s="718"/>
      <c r="N140" s="719"/>
      <c r="O140" s="720"/>
      <c r="P140" s="721"/>
      <c r="Q140" s="721"/>
      <c r="R140" s="717"/>
      <c r="S140" s="674"/>
      <c r="T140" s="675"/>
      <c r="U140" s="675"/>
      <c r="V140" s="675"/>
      <c r="W140" s="676"/>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712">
        <f>IF($BI$3="４週",SUM(AA140:BB140),IF($BI$3="暦月",SUM(AA140:BE140),""))</f>
        <v>0</v>
      </c>
      <c r="BG140" s="713"/>
      <c r="BH140" s="714">
        <f>IF($BI$3="４週",BF140/4,IF($BI$3="暦月",(BF140/($BI$8/7)),""))</f>
        <v>0</v>
      </c>
      <c r="BI140" s="713"/>
      <c r="BJ140" s="709"/>
      <c r="BK140" s="710"/>
      <c r="BL140" s="710"/>
      <c r="BM140" s="710"/>
      <c r="BN140" s="711"/>
    </row>
    <row r="141" spans="2:66" ht="20.25" customHeight="1">
      <c r="B141" s="695">
        <f>B139+1</f>
        <v>63</v>
      </c>
      <c r="C141" s="812"/>
      <c r="D141" s="814"/>
      <c r="E141" s="776"/>
      <c r="F141" s="815"/>
      <c r="G141" s="697"/>
      <c r="H141" s="698"/>
      <c r="I141" s="163"/>
      <c r="J141" s="164"/>
      <c r="K141" s="163"/>
      <c r="L141" s="164"/>
      <c r="M141" s="701"/>
      <c r="N141" s="702"/>
      <c r="O141" s="705"/>
      <c r="P141" s="706"/>
      <c r="Q141" s="706"/>
      <c r="R141" s="698"/>
      <c r="S141" s="674"/>
      <c r="T141" s="675"/>
      <c r="U141" s="675"/>
      <c r="V141" s="675"/>
      <c r="W141" s="676"/>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680"/>
      <c r="BG141" s="681"/>
      <c r="BH141" s="682"/>
      <c r="BI141" s="683"/>
      <c r="BJ141" s="684"/>
      <c r="BK141" s="685"/>
      <c r="BL141" s="685"/>
      <c r="BM141" s="685"/>
      <c r="BN141" s="686"/>
    </row>
    <row r="142" spans="2:66" ht="20.25" customHeight="1">
      <c r="B142" s="715"/>
      <c r="C142" s="813"/>
      <c r="D142" s="816"/>
      <c r="E142" s="776"/>
      <c r="F142" s="815"/>
      <c r="G142" s="716"/>
      <c r="H142" s="717"/>
      <c r="I142" s="207"/>
      <c r="J142" s="208">
        <f>G141</f>
        <v>0</v>
      </c>
      <c r="K142" s="207"/>
      <c r="L142" s="208">
        <f>M141</f>
        <v>0</v>
      </c>
      <c r="M142" s="718"/>
      <c r="N142" s="719"/>
      <c r="O142" s="720"/>
      <c r="P142" s="721"/>
      <c r="Q142" s="721"/>
      <c r="R142" s="717"/>
      <c r="S142" s="674"/>
      <c r="T142" s="675"/>
      <c r="U142" s="675"/>
      <c r="V142" s="675"/>
      <c r="W142" s="676"/>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712">
        <f>IF($BI$3="４週",SUM(AA142:BB142),IF($BI$3="暦月",SUM(AA142:BE142),""))</f>
        <v>0</v>
      </c>
      <c r="BG142" s="713"/>
      <c r="BH142" s="714">
        <f>IF($BI$3="４週",BF142/4,IF($BI$3="暦月",(BF142/($BI$8/7)),""))</f>
        <v>0</v>
      </c>
      <c r="BI142" s="713"/>
      <c r="BJ142" s="709"/>
      <c r="BK142" s="710"/>
      <c r="BL142" s="710"/>
      <c r="BM142" s="710"/>
      <c r="BN142" s="711"/>
    </row>
    <row r="143" spans="2:66" ht="20.25" customHeight="1">
      <c r="B143" s="695">
        <f>B141+1</f>
        <v>64</v>
      </c>
      <c r="C143" s="812"/>
      <c r="D143" s="814"/>
      <c r="E143" s="776"/>
      <c r="F143" s="815"/>
      <c r="G143" s="697"/>
      <c r="H143" s="698"/>
      <c r="I143" s="163"/>
      <c r="J143" s="164"/>
      <c r="K143" s="163"/>
      <c r="L143" s="164"/>
      <c r="M143" s="701"/>
      <c r="N143" s="702"/>
      <c r="O143" s="705"/>
      <c r="P143" s="706"/>
      <c r="Q143" s="706"/>
      <c r="R143" s="698"/>
      <c r="S143" s="674"/>
      <c r="T143" s="675"/>
      <c r="U143" s="675"/>
      <c r="V143" s="675"/>
      <c r="W143" s="676"/>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680"/>
      <c r="BG143" s="681"/>
      <c r="BH143" s="682"/>
      <c r="BI143" s="683"/>
      <c r="BJ143" s="684"/>
      <c r="BK143" s="685"/>
      <c r="BL143" s="685"/>
      <c r="BM143" s="685"/>
      <c r="BN143" s="686"/>
    </row>
    <row r="144" spans="2:66" ht="20.25" customHeight="1">
      <c r="B144" s="715"/>
      <c r="C144" s="813"/>
      <c r="D144" s="816"/>
      <c r="E144" s="776"/>
      <c r="F144" s="815"/>
      <c r="G144" s="716"/>
      <c r="H144" s="717"/>
      <c r="I144" s="207"/>
      <c r="J144" s="208">
        <f>G143</f>
        <v>0</v>
      </c>
      <c r="K144" s="207"/>
      <c r="L144" s="208">
        <f>M143</f>
        <v>0</v>
      </c>
      <c r="M144" s="718"/>
      <c r="N144" s="719"/>
      <c r="O144" s="720"/>
      <c r="P144" s="721"/>
      <c r="Q144" s="721"/>
      <c r="R144" s="717"/>
      <c r="S144" s="674"/>
      <c r="T144" s="675"/>
      <c r="U144" s="675"/>
      <c r="V144" s="675"/>
      <c r="W144" s="676"/>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712">
        <f>IF($BI$3="４週",SUM(AA144:BB144),IF($BI$3="暦月",SUM(AA144:BE144),""))</f>
        <v>0</v>
      </c>
      <c r="BG144" s="713"/>
      <c r="BH144" s="714">
        <f>IF($BI$3="４週",BF144/4,IF($BI$3="暦月",(BF144/($BI$8/7)),""))</f>
        <v>0</v>
      </c>
      <c r="BI144" s="713"/>
      <c r="BJ144" s="709"/>
      <c r="BK144" s="710"/>
      <c r="BL144" s="710"/>
      <c r="BM144" s="710"/>
      <c r="BN144" s="711"/>
    </row>
    <row r="145" spans="2:66" ht="20.25" customHeight="1">
      <c r="B145" s="695">
        <f>B143+1</f>
        <v>65</v>
      </c>
      <c r="C145" s="812"/>
      <c r="D145" s="814"/>
      <c r="E145" s="776"/>
      <c r="F145" s="815"/>
      <c r="G145" s="697"/>
      <c r="H145" s="698"/>
      <c r="I145" s="163"/>
      <c r="J145" s="164"/>
      <c r="K145" s="163"/>
      <c r="L145" s="164"/>
      <c r="M145" s="701"/>
      <c r="N145" s="702"/>
      <c r="O145" s="705"/>
      <c r="P145" s="706"/>
      <c r="Q145" s="706"/>
      <c r="R145" s="698"/>
      <c r="S145" s="674"/>
      <c r="T145" s="675"/>
      <c r="U145" s="675"/>
      <c r="V145" s="675"/>
      <c r="W145" s="676"/>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680"/>
      <c r="BG145" s="681"/>
      <c r="BH145" s="682"/>
      <c r="BI145" s="683"/>
      <c r="BJ145" s="684"/>
      <c r="BK145" s="685"/>
      <c r="BL145" s="685"/>
      <c r="BM145" s="685"/>
      <c r="BN145" s="686"/>
    </row>
    <row r="146" spans="2:66" ht="20.25" customHeight="1">
      <c r="B146" s="715"/>
      <c r="C146" s="813"/>
      <c r="D146" s="816"/>
      <c r="E146" s="776"/>
      <c r="F146" s="815"/>
      <c r="G146" s="716"/>
      <c r="H146" s="717"/>
      <c r="I146" s="207"/>
      <c r="J146" s="208">
        <f>G145</f>
        <v>0</v>
      </c>
      <c r="K146" s="207"/>
      <c r="L146" s="208">
        <f>M145</f>
        <v>0</v>
      </c>
      <c r="M146" s="718"/>
      <c r="N146" s="719"/>
      <c r="O146" s="720"/>
      <c r="P146" s="721"/>
      <c r="Q146" s="721"/>
      <c r="R146" s="717"/>
      <c r="S146" s="674"/>
      <c r="T146" s="675"/>
      <c r="U146" s="675"/>
      <c r="V146" s="675"/>
      <c r="W146" s="676"/>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712">
        <f>IF($BI$3="４週",SUM(AA146:BB146),IF($BI$3="暦月",SUM(AA146:BE146),""))</f>
        <v>0</v>
      </c>
      <c r="BG146" s="713"/>
      <c r="BH146" s="714">
        <f>IF($BI$3="４週",BF146/4,IF($BI$3="暦月",(BF146/($BI$8/7)),""))</f>
        <v>0</v>
      </c>
      <c r="BI146" s="713"/>
      <c r="BJ146" s="709"/>
      <c r="BK146" s="710"/>
      <c r="BL146" s="710"/>
      <c r="BM146" s="710"/>
      <c r="BN146" s="711"/>
    </row>
    <row r="147" spans="2:66" ht="20.25" customHeight="1">
      <c r="B147" s="695">
        <f>B145+1</f>
        <v>66</v>
      </c>
      <c r="C147" s="812"/>
      <c r="D147" s="814"/>
      <c r="E147" s="776"/>
      <c r="F147" s="815"/>
      <c r="G147" s="697"/>
      <c r="H147" s="698"/>
      <c r="I147" s="163"/>
      <c r="J147" s="164"/>
      <c r="K147" s="163"/>
      <c r="L147" s="164"/>
      <c r="M147" s="701"/>
      <c r="N147" s="702"/>
      <c r="O147" s="705"/>
      <c r="P147" s="706"/>
      <c r="Q147" s="706"/>
      <c r="R147" s="698"/>
      <c r="S147" s="674"/>
      <c r="T147" s="675"/>
      <c r="U147" s="675"/>
      <c r="V147" s="675"/>
      <c r="W147" s="676"/>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680"/>
      <c r="BG147" s="681"/>
      <c r="BH147" s="682"/>
      <c r="BI147" s="683"/>
      <c r="BJ147" s="684"/>
      <c r="BK147" s="685"/>
      <c r="BL147" s="685"/>
      <c r="BM147" s="685"/>
      <c r="BN147" s="686"/>
    </row>
    <row r="148" spans="2:66" ht="20.25" customHeight="1">
      <c r="B148" s="715"/>
      <c r="C148" s="813"/>
      <c r="D148" s="816"/>
      <c r="E148" s="776"/>
      <c r="F148" s="815"/>
      <c r="G148" s="716"/>
      <c r="H148" s="717"/>
      <c r="I148" s="207"/>
      <c r="J148" s="208">
        <f>G147</f>
        <v>0</v>
      </c>
      <c r="K148" s="207"/>
      <c r="L148" s="208">
        <f>M147</f>
        <v>0</v>
      </c>
      <c r="M148" s="718"/>
      <c r="N148" s="719"/>
      <c r="O148" s="720"/>
      <c r="P148" s="721"/>
      <c r="Q148" s="721"/>
      <c r="R148" s="717"/>
      <c r="S148" s="674"/>
      <c r="T148" s="675"/>
      <c r="U148" s="675"/>
      <c r="V148" s="675"/>
      <c r="W148" s="676"/>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712">
        <f>IF($BI$3="４週",SUM(AA148:BB148),IF($BI$3="暦月",SUM(AA148:BE148),""))</f>
        <v>0</v>
      </c>
      <c r="BG148" s="713"/>
      <c r="BH148" s="714">
        <f>IF($BI$3="４週",BF148/4,IF($BI$3="暦月",(BF148/($BI$8/7)),""))</f>
        <v>0</v>
      </c>
      <c r="BI148" s="713"/>
      <c r="BJ148" s="709"/>
      <c r="BK148" s="710"/>
      <c r="BL148" s="710"/>
      <c r="BM148" s="710"/>
      <c r="BN148" s="711"/>
    </row>
    <row r="149" spans="2:66" ht="20.25" customHeight="1">
      <c r="B149" s="695">
        <f>B147+1</f>
        <v>67</v>
      </c>
      <c r="C149" s="812"/>
      <c r="D149" s="814"/>
      <c r="E149" s="776"/>
      <c r="F149" s="815"/>
      <c r="G149" s="697"/>
      <c r="H149" s="698"/>
      <c r="I149" s="163"/>
      <c r="J149" s="164"/>
      <c r="K149" s="163"/>
      <c r="L149" s="164"/>
      <c r="M149" s="701"/>
      <c r="N149" s="702"/>
      <c r="O149" s="705"/>
      <c r="P149" s="706"/>
      <c r="Q149" s="706"/>
      <c r="R149" s="698"/>
      <c r="S149" s="674"/>
      <c r="T149" s="675"/>
      <c r="U149" s="675"/>
      <c r="V149" s="675"/>
      <c r="W149" s="676"/>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680"/>
      <c r="BG149" s="681"/>
      <c r="BH149" s="682"/>
      <c r="BI149" s="683"/>
      <c r="BJ149" s="684"/>
      <c r="BK149" s="685"/>
      <c r="BL149" s="685"/>
      <c r="BM149" s="685"/>
      <c r="BN149" s="686"/>
    </row>
    <row r="150" spans="2:66" ht="20.25" customHeight="1">
      <c r="B150" s="715"/>
      <c r="C150" s="813"/>
      <c r="D150" s="816"/>
      <c r="E150" s="776"/>
      <c r="F150" s="815"/>
      <c r="G150" s="716"/>
      <c r="H150" s="717"/>
      <c r="I150" s="207"/>
      <c r="J150" s="208">
        <f>G149</f>
        <v>0</v>
      </c>
      <c r="K150" s="207"/>
      <c r="L150" s="208">
        <f>M149</f>
        <v>0</v>
      </c>
      <c r="M150" s="718"/>
      <c r="N150" s="719"/>
      <c r="O150" s="720"/>
      <c r="P150" s="721"/>
      <c r="Q150" s="721"/>
      <c r="R150" s="717"/>
      <c r="S150" s="674"/>
      <c r="T150" s="675"/>
      <c r="U150" s="675"/>
      <c r="V150" s="675"/>
      <c r="W150" s="676"/>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712">
        <f>IF($BI$3="４週",SUM(AA150:BB150),IF($BI$3="暦月",SUM(AA150:BE150),""))</f>
        <v>0</v>
      </c>
      <c r="BG150" s="713"/>
      <c r="BH150" s="714">
        <f>IF($BI$3="４週",BF150/4,IF($BI$3="暦月",(BF150/($BI$8/7)),""))</f>
        <v>0</v>
      </c>
      <c r="BI150" s="713"/>
      <c r="BJ150" s="709"/>
      <c r="BK150" s="710"/>
      <c r="BL150" s="710"/>
      <c r="BM150" s="710"/>
      <c r="BN150" s="711"/>
    </row>
    <row r="151" spans="2:66" ht="20.25" customHeight="1">
      <c r="B151" s="695">
        <f>B149+1</f>
        <v>68</v>
      </c>
      <c r="C151" s="812"/>
      <c r="D151" s="814"/>
      <c r="E151" s="776"/>
      <c r="F151" s="815"/>
      <c r="G151" s="697"/>
      <c r="H151" s="698"/>
      <c r="I151" s="163"/>
      <c r="J151" s="164"/>
      <c r="K151" s="163"/>
      <c r="L151" s="164"/>
      <c r="M151" s="701"/>
      <c r="N151" s="702"/>
      <c r="O151" s="705"/>
      <c r="P151" s="706"/>
      <c r="Q151" s="706"/>
      <c r="R151" s="698"/>
      <c r="S151" s="674"/>
      <c r="T151" s="675"/>
      <c r="U151" s="675"/>
      <c r="V151" s="675"/>
      <c r="W151" s="676"/>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680"/>
      <c r="BG151" s="681"/>
      <c r="BH151" s="682"/>
      <c r="BI151" s="683"/>
      <c r="BJ151" s="684"/>
      <c r="BK151" s="685"/>
      <c r="BL151" s="685"/>
      <c r="BM151" s="685"/>
      <c r="BN151" s="686"/>
    </row>
    <row r="152" spans="2:66" ht="20.25" customHeight="1">
      <c r="B152" s="715"/>
      <c r="C152" s="813"/>
      <c r="D152" s="816"/>
      <c r="E152" s="776"/>
      <c r="F152" s="815"/>
      <c r="G152" s="716"/>
      <c r="H152" s="717"/>
      <c r="I152" s="207"/>
      <c r="J152" s="208">
        <f>G151</f>
        <v>0</v>
      </c>
      <c r="K152" s="207"/>
      <c r="L152" s="208">
        <f>M151</f>
        <v>0</v>
      </c>
      <c r="M152" s="718"/>
      <c r="N152" s="719"/>
      <c r="O152" s="720"/>
      <c r="P152" s="721"/>
      <c r="Q152" s="721"/>
      <c r="R152" s="717"/>
      <c r="S152" s="674"/>
      <c r="T152" s="675"/>
      <c r="U152" s="675"/>
      <c r="V152" s="675"/>
      <c r="W152" s="676"/>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712">
        <f>IF($BI$3="４週",SUM(AA152:BB152),IF($BI$3="暦月",SUM(AA152:BE152),""))</f>
        <v>0</v>
      </c>
      <c r="BG152" s="713"/>
      <c r="BH152" s="714">
        <f>IF($BI$3="４週",BF152/4,IF($BI$3="暦月",(BF152/($BI$8/7)),""))</f>
        <v>0</v>
      </c>
      <c r="BI152" s="713"/>
      <c r="BJ152" s="709"/>
      <c r="BK152" s="710"/>
      <c r="BL152" s="710"/>
      <c r="BM152" s="710"/>
      <c r="BN152" s="711"/>
    </row>
    <row r="153" spans="2:66" ht="20.25" customHeight="1">
      <c r="B153" s="695">
        <f>B151+1</f>
        <v>69</v>
      </c>
      <c r="C153" s="812"/>
      <c r="D153" s="814"/>
      <c r="E153" s="776"/>
      <c r="F153" s="815"/>
      <c r="G153" s="697"/>
      <c r="H153" s="698"/>
      <c r="I153" s="163"/>
      <c r="J153" s="164"/>
      <c r="K153" s="163"/>
      <c r="L153" s="164"/>
      <c r="M153" s="701"/>
      <c r="N153" s="702"/>
      <c r="O153" s="705"/>
      <c r="P153" s="706"/>
      <c r="Q153" s="706"/>
      <c r="R153" s="698"/>
      <c r="S153" s="674"/>
      <c r="T153" s="675"/>
      <c r="U153" s="675"/>
      <c r="V153" s="675"/>
      <c r="W153" s="676"/>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680"/>
      <c r="BG153" s="681"/>
      <c r="BH153" s="682"/>
      <c r="BI153" s="683"/>
      <c r="BJ153" s="684"/>
      <c r="BK153" s="685"/>
      <c r="BL153" s="685"/>
      <c r="BM153" s="685"/>
      <c r="BN153" s="686"/>
    </row>
    <row r="154" spans="2:66" ht="20.25" customHeight="1">
      <c r="B154" s="715"/>
      <c r="C154" s="813"/>
      <c r="D154" s="816"/>
      <c r="E154" s="776"/>
      <c r="F154" s="815"/>
      <c r="G154" s="716"/>
      <c r="H154" s="717"/>
      <c r="I154" s="207"/>
      <c r="J154" s="208">
        <f>G153</f>
        <v>0</v>
      </c>
      <c r="K154" s="207"/>
      <c r="L154" s="208">
        <f>M153</f>
        <v>0</v>
      </c>
      <c r="M154" s="718"/>
      <c r="N154" s="719"/>
      <c r="O154" s="720"/>
      <c r="P154" s="721"/>
      <c r="Q154" s="721"/>
      <c r="R154" s="717"/>
      <c r="S154" s="674"/>
      <c r="T154" s="675"/>
      <c r="U154" s="675"/>
      <c r="V154" s="675"/>
      <c r="W154" s="676"/>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712">
        <f>IF($BI$3="４週",SUM(AA154:BB154),IF($BI$3="暦月",SUM(AA154:BE154),""))</f>
        <v>0</v>
      </c>
      <c r="BG154" s="713"/>
      <c r="BH154" s="714">
        <f>IF($BI$3="４週",BF154/4,IF($BI$3="暦月",(BF154/($BI$8/7)),""))</f>
        <v>0</v>
      </c>
      <c r="BI154" s="713"/>
      <c r="BJ154" s="709"/>
      <c r="BK154" s="710"/>
      <c r="BL154" s="710"/>
      <c r="BM154" s="710"/>
      <c r="BN154" s="711"/>
    </row>
    <row r="155" spans="2:66" ht="20.25" customHeight="1">
      <c r="B155" s="695">
        <f>B153+1</f>
        <v>70</v>
      </c>
      <c r="C155" s="812"/>
      <c r="D155" s="814"/>
      <c r="E155" s="776"/>
      <c r="F155" s="815"/>
      <c r="G155" s="697"/>
      <c r="H155" s="698"/>
      <c r="I155" s="163"/>
      <c r="J155" s="164"/>
      <c r="K155" s="163"/>
      <c r="L155" s="164"/>
      <c r="M155" s="701"/>
      <c r="N155" s="702"/>
      <c r="O155" s="705"/>
      <c r="P155" s="706"/>
      <c r="Q155" s="706"/>
      <c r="R155" s="698"/>
      <c r="S155" s="674"/>
      <c r="T155" s="675"/>
      <c r="U155" s="675"/>
      <c r="V155" s="675"/>
      <c r="W155" s="676"/>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680"/>
      <c r="BG155" s="681"/>
      <c r="BH155" s="682"/>
      <c r="BI155" s="683"/>
      <c r="BJ155" s="684"/>
      <c r="BK155" s="685"/>
      <c r="BL155" s="685"/>
      <c r="BM155" s="685"/>
      <c r="BN155" s="686"/>
    </row>
    <row r="156" spans="2:66" ht="20.25" customHeight="1">
      <c r="B156" s="715"/>
      <c r="C156" s="813"/>
      <c r="D156" s="816"/>
      <c r="E156" s="776"/>
      <c r="F156" s="815"/>
      <c r="G156" s="716"/>
      <c r="H156" s="717"/>
      <c r="I156" s="207"/>
      <c r="J156" s="208">
        <f>G155</f>
        <v>0</v>
      </c>
      <c r="K156" s="207"/>
      <c r="L156" s="208">
        <f>M155</f>
        <v>0</v>
      </c>
      <c r="M156" s="718"/>
      <c r="N156" s="719"/>
      <c r="O156" s="720"/>
      <c r="P156" s="721"/>
      <c r="Q156" s="721"/>
      <c r="R156" s="717"/>
      <c r="S156" s="674"/>
      <c r="T156" s="675"/>
      <c r="U156" s="675"/>
      <c r="V156" s="675"/>
      <c r="W156" s="676"/>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712">
        <f>IF($BI$3="４週",SUM(AA156:BB156),IF($BI$3="暦月",SUM(AA156:BE156),""))</f>
        <v>0</v>
      </c>
      <c r="BG156" s="713"/>
      <c r="BH156" s="714">
        <f>IF($BI$3="４週",BF156/4,IF($BI$3="暦月",(BF156/($BI$8/7)),""))</f>
        <v>0</v>
      </c>
      <c r="BI156" s="713"/>
      <c r="BJ156" s="709"/>
      <c r="BK156" s="710"/>
      <c r="BL156" s="710"/>
      <c r="BM156" s="710"/>
      <c r="BN156" s="711"/>
    </row>
    <row r="157" spans="2:66" ht="20.25" customHeight="1">
      <c r="B157" s="695">
        <f>B155+1</f>
        <v>71</v>
      </c>
      <c r="C157" s="812"/>
      <c r="D157" s="814"/>
      <c r="E157" s="776"/>
      <c r="F157" s="815"/>
      <c r="G157" s="697"/>
      <c r="H157" s="698"/>
      <c r="I157" s="163"/>
      <c r="J157" s="164"/>
      <c r="K157" s="163"/>
      <c r="L157" s="164"/>
      <c r="M157" s="701"/>
      <c r="N157" s="702"/>
      <c r="O157" s="705"/>
      <c r="P157" s="706"/>
      <c r="Q157" s="706"/>
      <c r="R157" s="698"/>
      <c r="S157" s="674"/>
      <c r="T157" s="675"/>
      <c r="U157" s="675"/>
      <c r="V157" s="675"/>
      <c r="W157" s="676"/>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680"/>
      <c r="BG157" s="681"/>
      <c r="BH157" s="682"/>
      <c r="BI157" s="683"/>
      <c r="BJ157" s="684"/>
      <c r="BK157" s="685"/>
      <c r="BL157" s="685"/>
      <c r="BM157" s="685"/>
      <c r="BN157" s="686"/>
    </row>
    <row r="158" spans="2:66" ht="20.25" customHeight="1">
      <c r="B158" s="715"/>
      <c r="C158" s="813"/>
      <c r="D158" s="816"/>
      <c r="E158" s="776"/>
      <c r="F158" s="815"/>
      <c r="G158" s="716"/>
      <c r="H158" s="717"/>
      <c r="I158" s="207"/>
      <c r="J158" s="208">
        <f>G157</f>
        <v>0</v>
      </c>
      <c r="K158" s="207"/>
      <c r="L158" s="208">
        <f>M157</f>
        <v>0</v>
      </c>
      <c r="M158" s="718"/>
      <c r="N158" s="719"/>
      <c r="O158" s="720"/>
      <c r="P158" s="721"/>
      <c r="Q158" s="721"/>
      <c r="R158" s="717"/>
      <c r="S158" s="674"/>
      <c r="T158" s="675"/>
      <c r="U158" s="675"/>
      <c r="V158" s="675"/>
      <c r="W158" s="676"/>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712">
        <f>IF($BI$3="４週",SUM(AA158:BB158),IF($BI$3="暦月",SUM(AA158:BE158),""))</f>
        <v>0</v>
      </c>
      <c r="BG158" s="713"/>
      <c r="BH158" s="714">
        <f>IF($BI$3="４週",BF158/4,IF($BI$3="暦月",(BF158/($BI$8/7)),""))</f>
        <v>0</v>
      </c>
      <c r="BI158" s="713"/>
      <c r="BJ158" s="709"/>
      <c r="BK158" s="710"/>
      <c r="BL158" s="710"/>
      <c r="BM158" s="710"/>
      <c r="BN158" s="711"/>
    </row>
    <row r="159" spans="2:66" ht="20.25" customHeight="1">
      <c r="B159" s="695">
        <f>B157+1</f>
        <v>72</v>
      </c>
      <c r="C159" s="812"/>
      <c r="D159" s="814"/>
      <c r="E159" s="776"/>
      <c r="F159" s="815"/>
      <c r="G159" s="697"/>
      <c r="H159" s="698"/>
      <c r="I159" s="163"/>
      <c r="J159" s="164"/>
      <c r="K159" s="163"/>
      <c r="L159" s="164"/>
      <c r="M159" s="701"/>
      <c r="N159" s="702"/>
      <c r="O159" s="705"/>
      <c r="P159" s="706"/>
      <c r="Q159" s="706"/>
      <c r="R159" s="698"/>
      <c r="S159" s="674"/>
      <c r="T159" s="675"/>
      <c r="U159" s="675"/>
      <c r="V159" s="675"/>
      <c r="W159" s="676"/>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680"/>
      <c r="BG159" s="681"/>
      <c r="BH159" s="682"/>
      <c r="BI159" s="683"/>
      <c r="BJ159" s="684"/>
      <c r="BK159" s="685"/>
      <c r="BL159" s="685"/>
      <c r="BM159" s="685"/>
      <c r="BN159" s="686"/>
    </row>
    <row r="160" spans="2:66" ht="20.25" customHeight="1">
      <c r="B160" s="715"/>
      <c r="C160" s="813"/>
      <c r="D160" s="816"/>
      <c r="E160" s="776"/>
      <c r="F160" s="815"/>
      <c r="G160" s="716"/>
      <c r="H160" s="717"/>
      <c r="I160" s="207"/>
      <c r="J160" s="208">
        <f>G159</f>
        <v>0</v>
      </c>
      <c r="K160" s="207"/>
      <c r="L160" s="208">
        <f>M159</f>
        <v>0</v>
      </c>
      <c r="M160" s="718"/>
      <c r="N160" s="719"/>
      <c r="O160" s="720"/>
      <c r="P160" s="721"/>
      <c r="Q160" s="721"/>
      <c r="R160" s="717"/>
      <c r="S160" s="674"/>
      <c r="T160" s="675"/>
      <c r="U160" s="675"/>
      <c r="V160" s="675"/>
      <c r="W160" s="676"/>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712">
        <f>IF($BI$3="４週",SUM(AA160:BB160),IF($BI$3="暦月",SUM(AA160:BE160),""))</f>
        <v>0</v>
      </c>
      <c r="BG160" s="713"/>
      <c r="BH160" s="714">
        <f>IF($BI$3="４週",BF160/4,IF($BI$3="暦月",(BF160/($BI$8/7)),""))</f>
        <v>0</v>
      </c>
      <c r="BI160" s="713"/>
      <c r="BJ160" s="709"/>
      <c r="BK160" s="710"/>
      <c r="BL160" s="710"/>
      <c r="BM160" s="710"/>
      <c r="BN160" s="711"/>
    </row>
    <row r="161" spans="2:66" ht="20.25" customHeight="1">
      <c r="B161" s="695">
        <f>B159+1</f>
        <v>73</v>
      </c>
      <c r="C161" s="812"/>
      <c r="D161" s="814"/>
      <c r="E161" s="776"/>
      <c r="F161" s="815"/>
      <c r="G161" s="697"/>
      <c r="H161" s="698"/>
      <c r="I161" s="163"/>
      <c r="J161" s="164"/>
      <c r="K161" s="163"/>
      <c r="L161" s="164"/>
      <c r="M161" s="701"/>
      <c r="N161" s="702"/>
      <c r="O161" s="705"/>
      <c r="P161" s="706"/>
      <c r="Q161" s="706"/>
      <c r="R161" s="698"/>
      <c r="S161" s="674"/>
      <c r="T161" s="675"/>
      <c r="U161" s="675"/>
      <c r="V161" s="675"/>
      <c r="W161" s="676"/>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680"/>
      <c r="BG161" s="681"/>
      <c r="BH161" s="682"/>
      <c r="BI161" s="683"/>
      <c r="BJ161" s="684"/>
      <c r="BK161" s="685"/>
      <c r="BL161" s="685"/>
      <c r="BM161" s="685"/>
      <c r="BN161" s="686"/>
    </row>
    <row r="162" spans="2:66" ht="20.25" customHeight="1">
      <c r="B162" s="715"/>
      <c r="C162" s="813"/>
      <c r="D162" s="816"/>
      <c r="E162" s="776"/>
      <c r="F162" s="815"/>
      <c r="G162" s="716"/>
      <c r="H162" s="717"/>
      <c r="I162" s="207"/>
      <c r="J162" s="208">
        <f>G161</f>
        <v>0</v>
      </c>
      <c r="K162" s="207"/>
      <c r="L162" s="208">
        <f>M161</f>
        <v>0</v>
      </c>
      <c r="M162" s="718"/>
      <c r="N162" s="719"/>
      <c r="O162" s="720"/>
      <c r="P162" s="721"/>
      <c r="Q162" s="721"/>
      <c r="R162" s="717"/>
      <c r="S162" s="674"/>
      <c r="T162" s="675"/>
      <c r="U162" s="675"/>
      <c r="V162" s="675"/>
      <c r="W162" s="676"/>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712">
        <f>IF($BI$3="４週",SUM(AA162:BB162),IF($BI$3="暦月",SUM(AA162:BE162),""))</f>
        <v>0</v>
      </c>
      <c r="BG162" s="713"/>
      <c r="BH162" s="714">
        <f>IF($BI$3="４週",BF162/4,IF($BI$3="暦月",(BF162/($BI$8/7)),""))</f>
        <v>0</v>
      </c>
      <c r="BI162" s="713"/>
      <c r="BJ162" s="709"/>
      <c r="BK162" s="710"/>
      <c r="BL162" s="710"/>
      <c r="BM162" s="710"/>
      <c r="BN162" s="711"/>
    </row>
    <row r="163" spans="2:66" ht="20.25" customHeight="1">
      <c r="B163" s="695">
        <f>B161+1</f>
        <v>74</v>
      </c>
      <c r="C163" s="812"/>
      <c r="D163" s="814"/>
      <c r="E163" s="776"/>
      <c r="F163" s="815"/>
      <c r="G163" s="697"/>
      <c r="H163" s="698"/>
      <c r="I163" s="163"/>
      <c r="J163" s="164"/>
      <c r="K163" s="163"/>
      <c r="L163" s="164"/>
      <c r="M163" s="701"/>
      <c r="N163" s="702"/>
      <c r="O163" s="705"/>
      <c r="P163" s="706"/>
      <c r="Q163" s="706"/>
      <c r="R163" s="698"/>
      <c r="S163" s="674"/>
      <c r="T163" s="675"/>
      <c r="U163" s="675"/>
      <c r="V163" s="675"/>
      <c r="W163" s="676"/>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680"/>
      <c r="BG163" s="681"/>
      <c r="BH163" s="682"/>
      <c r="BI163" s="683"/>
      <c r="BJ163" s="684"/>
      <c r="BK163" s="685"/>
      <c r="BL163" s="685"/>
      <c r="BM163" s="685"/>
      <c r="BN163" s="686"/>
    </row>
    <row r="164" spans="2:66" ht="20.25" customHeight="1">
      <c r="B164" s="715"/>
      <c r="C164" s="813"/>
      <c r="D164" s="816"/>
      <c r="E164" s="776"/>
      <c r="F164" s="815"/>
      <c r="G164" s="716"/>
      <c r="H164" s="717"/>
      <c r="I164" s="207"/>
      <c r="J164" s="208">
        <f>G163</f>
        <v>0</v>
      </c>
      <c r="K164" s="207"/>
      <c r="L164" s="208">
        <f>M163</f>
        <v>0</v>
      </c>
      <c r="M164" s="718"/>
      <c r="N164" s="719"/>
      <c r="O164" s="720"/>
      <c r="P164" s="721"/>
      <c r="Q164" s="721"/>
      <c r="R164" s="717"/>
      <c r="S164" s="674"/>
      <c r="T164" s="675"/>
      <c r="U164" s="675"/>
      <c r="V164" s="675"/>
      <c r="W164" s="676"/>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712">
        <f>IF($BI$3="４週",SUM(AA164:BB164),IF($BI$3="暦月",SUM(AA164:BE164),""))</f>
        <v>0</v>
      </c>
      <c r="BG164" s="713"/>
      <c r="BH164" s="714">
        <f>IF($BI$3="４週",BF164/4,IF($BI$3="暦月",(BF164/($BI$8/7)),""))</f>
        <v>0</v>
      </c>
      <c r="BI164" s="713"/>
      <c r="BJ164" s="709"/>
      <c r="BK164" s="710"/>
      <c r="BL164" s="710"/>
      <c r="BM164" s="710"/>
      <c r="BN164" s="711"/>
    </row>
    <row r="165" spans="2:66" ht="20.25" customHeight="1">
      <c r="B165" s="695">
        <f>B163+1</f>
        <v>75</v>
      </c>
      <c r="C165" s="812"/>
      <c r="D165" s="814"/>
      <c r="E165" s="776"/>
      <c r="F165" s="815"/>
      <c r="G165" s="697"/>
      <c r="H165" s="698"/>
      <c r="I165" s="163"/>
      <c r="J165" s="164"/>
      <c r="K165" s="163"/>
      <c r="L165" s="164"/>
      <c r="M165" s="701"/>
      <c r="N165" s="702"/>
      <c r="O165" s="705"/>
      <c r="P165" s="706"/>
      <c r="Q165" s="706"/>
      <c r="R165" s="698"/>
      <c r="S165" s="674"/>
      <c r="T165" s="675"/>
      <c r="U165" s="675"/>
      <c r="V165" s="675"/>
      <c r="W165" s="676"/>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680"/>
      <c r="BG165" s="681"/>
      <c r="BH165" s="682"/>
      <c r="BI165" s="683"/>
      <c r="BJ165" s="684"/>
      <c r="BK165" s="685"/>
      <c r="BL165" s="685"/>
      <c r="BM165" s="685"/>
      <c r="BN165" s="686"/>
    </row>
    <row r="166" spans="2:66" ht="20.25" customHeight="1">
      <c r="B166" s="715"/>
      <c r="C166" s="813"/>
      <c r="D166" s="816"/>
      <c r="E166" s="776"/>
      <c r="F166" s="815"/>
      <c r="G166" s="716"/>
      <c r="H166" s="717"/>
      <c r="I166" s="207"/>
      <c r="J166" s="208">
        <f>G165</f>
        <v>0</v>
      </c>
      <c r="K166" s="207"/>
      <c r="L166" s="208">
        <f>M165</f>
        <v>0</v>
      </c>
      <c r="M166" s="718"/>
      <c r="N166" s="719"/>
      <c r="O166" s="720"/>
      <c r="P166" s="721"/>
      <c r="Q166" s="721"/>
      <c r="R166" s="717"/>
      <c r="S166" s="674"/>
      <c r="T166" s="675"/>
      <c r="U166" s="675"/>
      <c r="V166" s="675"/>
      <c r="W166" s="676"/>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712">
        <f>IF($BI$3="４週",SUM(AA166:BB166),IF($BI$3="暦月",SUM(AA166:BE166),""))</f>
        <v>0</v>
      </c>
      <c r="BG166" s="713"/>
      <c r="BH166" s="714">
        <f>IF($BI$3="４週",BF166/4,IF($BI$3="暦月",(BF166/($BI$8/7)),""))</f>
        <v>0</v>
      </c>
      <c r="BI166" s="713"/>
      <c r="BJ166" s="709"/>
      <c r="BK166" s="710"/>
      <c r="BL166" s="710"/>
      <c r="BM166" s="710"/>
      <c r="BN166" s="711"/>
    </row>
    <row r="167" spans="2:66" ht="20.25" customHeight="1">
      <c r="B167" s="695">
        <f>B165+1</f>
        <v>76</v>
      </c>
      <c r="C167" s="812"/>
      <c r="D167" s="814"/>
      <c r="E167" s="776"/>
      <c r="F167" s="815"/>
      <c r="G167" s="697"/>
      <c r="H167" s="698"/>
      <c r="I167" s="163"/>
      <c r="J167" s="164"/>
      <c r="K167" s="163"/>
      <c r="L167" s="164"/>
      <c r="M167" s="701"/>
      <c r="N167" s="702"/>
      <c r="O167" s="705"/>
      <c r="P167" s="706"/>
      <c r="Q167" s="706"/>
      <c r="R167" s="698"/>
      <c r="S167" s="674"/>
      <c r="T167" s="675"/>
      <c r="U167" s="675"/>
      <c r="V167" s="675"/>
      <c r="W167" s="676"/>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680"/>
      <c r="BG167" s="681"/>
      <c r="BH167" s="682"/>
      <c r="BI167" s="683"/>
      <c r="BJ167" s="684"/>
      <c r="BK167" s="685"/>
      <c r="BL167" s="685"/>
      <c r="BM167" s="685"/>
      <c r="BN167" s="686"/>
    </row>
    <row r="168" spans="2:66" ht="20.25" customHeight="1">
      <c r="B168" s="715"/>
      <c r="C168" s="813"/>
      <c r="D168" s="816"/>
      <c r="E168" s="776"/>
      <c r="F168" s="815"/>
      <c r="G168" s="716"/>
      <c r="H168" s="717"/>
      <c r="I168" s="207"/>
      <c r="J168" s="208">
        <f>G167</f>
        <v>0</v>
      </c>
      <c r="K168" s="207"/>
      <c r="L168" s="208">
        <f>M167</f>
        <v>0</v>
      </c>
      <c r="M168" s="718"/>
      <c r="N168" s="719"/>
      <c r="O168" s="720"/>
      <c r="P168" s="721"/>
      <c r="Q168" s="721"/>
      <c r="R168" s="717"/>
      <c r="S168" s="674"/>
      <c r="T168" s="675"/>
      <c r="U168" s="675"/>
      <c r="V168" s="675"/>
      <c r="W168" s="676"/>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712">
        <f>IF($BI$3="４週",SUM(AA168:BB168),IF($BI$3="暦月",SUM(AA168:BE168),""))</f>
        <v>0</v>
      </c>
      <c r="BG168" s="713"/>
      <c r="BH168" s="714">
        <f>IF($BI$3="４週",BF168/4,IF($BI$3="暦月",(BF168/($BI$8/7)),""))</f>
        <v>0</v>
      </c>
      <c r="BI168" s="713"/>
      <c r="BJ168" s="709"/>
      <c r="BK168" s="710"/>
      <c r="BL168" s="710"/>
      <c r="BM168" s="710"/>
      <c r="BN168" s="711"/>
    </row>
    <row r="169" spans="2:66" ht="20.25" customHeight="1">
      <c r="B169" s="695">
        <f>B167+1</f>
        <v>77</v>
      </c>
      <c r="C169" s="812"/>
      <c r="D169" s="814"/>
      <c r="E169" s="776"/>
      <c r="F169" s="815"/>
      <c r="G169" s="697"/>
      <c r="H169" s="698"/>
      <c r="I169" s="163"/>
      <c r="J169" s="164"/>
      <c r="K169" s="163"/>
      <c r="L169" s="164"/>
      <c r="M169" s="701"/>
      <c r="N169" s="702"/>
      <c r="O169" s="705"/>
      <c r="P169" s="706"/>
      <c r="Q169" s="706"/>
      <c r="R169" s="698"/>
      <c r="S169" s="674"/>
      <c r="T169" s="675"/>
      <c r="U169" s="675"/>
      <c r="V169" s="675"/>
      <c r="W169" s="676"/>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680"/>
      <c r="BG169" s="681"/>
      <c r="BH169" s="682"/>
      <c r="BI169" s="683"/>
      <c r="BJ169" s="684"/>
      <c r="BK169" s="685"/>
      <c r="BL169" s="685"/>
      <c r="BM169" s="685"/>
      <c r="BN169" s="686"/>
    </row>
    <row r="170" spans="2:66" ht="20.25" customHeight="1">
      <c r="B170" s="715"/>
      <c r="C170" s="813"/>
      <c r="D170" s="816"/>
      <c r="E170" s="776"/>
      <c r="F170" s="815"/>
      <c r="G170" s="716"/>
      <c r="H170" s="717"/>
      <c r="I170" s="207"/>
      <c r="J170" s="208">
        <f>G169</f>
        <v>0</v>
      </c>
      <c r="K170" s="207"/>
      <c r="L170" s="208">
        <f>M169</f>
        <v>0</v>
      </c>
      <c r="M170" s="718"/>
      <c r="N170" s="719"/>
      <c r="O170" s="720"/>
      <c r="P170" s="721"/>
      <c r="Q170" s="721"/>
      <c r="R170" s="717"/>
      <c r="S170" s="674"/>
      <c r="T170" s="675"/>
      <c r="U170" s="675"/>
      <c r="V170" s="675"/>
      <c r="W170" s="676"/>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712">
        <f>IF($BI$3="４週",SUM(AA170:BB170),IF($BI$3="暦月",SUM(AA170:BE170),""))</f>
        <v>0</v>
      </c>
      <c r="BG170" s="713"/>
      <c r="BH170" s="714">
        <f>IF($BI$3="４週",BF170/4,IF($BI$3="暦月",(BF170/($BI$8/7)),""))</f>
        <v>0</v>
      </c>
      <c r="BI170" s="713"/>
      <c r="BJ170" s="709"/>
      <c r="BK170" s="710"/>
      <c r="BL170" s="710"/>
      <c r="BM170" s="710"/>
      <c r="BN170" s="711"/>
    </row>
    <row r="171" spans="2:66" ht="20.25" customHeight="1">
      <c r="B171" s="695">
        <f>B169+1</f>
        <v>78</v>
      </c>
      <c r="C171" s="812"/>
      <c r="D171" s="814"/>
      <c r="E171" s="776"/>
      <c r="F171" s="815"/>
      <c r="G171" s="697"/>
      <c r="H171" s="698"/>
      <c r="I171" s="163"/>
      <c r="J171" s="164"/>
      <c r="K171" s="163"/>
      <c r="L171" s="164"/>
      <c r="M171" s="701"/>
      <c r="N171" s="702"/>
      <c r="O171" s="705"/>
      <c r="P171" s="706"/>
      <c r="Q171" s="706"/>
      <c r="R171" s="698"/>
      <c r="S171" s="674"/>
      <c r="T171" s="675"/>
      <c r="U171" s="675"/>
      <c r="V171" s="675"/>
      <c r="W171" s="676"/>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680"/>
      <c r="BG171" s="681"/>
      <c r="BH171" s="682"/>
      <c r="BI171" s="683"/>
      <c r="BJ171" s="684"/>
      <c r="BK171" s="685"/>
      <c r="BL171" s="685"/>
      <c r="BM171" s="685"/>
      <c r="BN171" s="686"/>
    </row>
    <row r="172" spans="2:66" ht="20.25" customHeight="1">
      <c r="B172" s="715"/>
      <c r="C172" s="813"/>
      <c r="D172" s="816"/>
      <c r="E172" s="776"/>
      <c r="F172" s="815"/>
      <c r="G172" s="716"/>
      <c r="H172" s="717"/>
      <c r="I172" s="207"/>
      <c r="J172" s="208">
        <f>G171</f>
        <v>0</v>
      </c>
      <c r="K172" s="207"/>
      <c r="L172" s="208">
        <f>M171</f>
        <v>0</v>
      </c>
      <c r="M172" s="718"/>
      <c r="N172" s="719"/>
      <c r="O172" s="720"/>
      <c r="P172" s="721"/>
      <c r="Q172" s="721"/>
      <c r="R172" s="717"/>
      <c r="S172" s="674"/>
      <c r="T172" s="675"/>
      <c r="U172" s="675"/>
      <c r="V172" s="675"/>
      <c r="W172" s="676"/>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712">
        <f>IF($BI$3="４週",SUM(AA172:BB172),IF($BI$3="暦月",SUM(AA172:BE172),""))</f>
        <v>0</v>
      </c>
      <c r="BG172" s="713"/>
      <c r="BH172" s="714">
        <f>IF($BI$3="４週",BF172/4,IF($BI$3="暦月",(BF172/($BI$8/7)),""))</f>
        <v>0</v>
      </c>
      <c r="BI172" s="713"/>
      <c r="BJ172" s="709"/>
      <c r="BK172" s="710"/>
      <c r="BL172" s="710"/>
      <c r="BM172" s="710"/>
      <c r="BN172" s="711"/>
    </row>
    <row r="173" spans="2:66" ht="20.25" customHeight="1">
      <c r="B173" s="695">
        <f>B171+1</f>
        <v>79</v>
      </c>
      <c r="C173" s="812"/>
      <c r="D173" s="814"/>
      <c r="E173" s="776"/>
      <c r="F173" s="815"/>
      <c r="G173" s="697"/>
      <c r="H173" s="698"/>
      <c r="I173" s="163"/>
      <c r="J173" s="164"/>
      <c r="K173" s="163"/>
      <c r="L173" s="164"/>
      <c r="M173" s="701"/>
      <c r="N173" s="702"/>
      <c r="O173" s="705"/>
      <c r="P173" s="706"/>
      <c r="Q173" s="706"/>
      <c r="R173" s="698"/>
      <c r="S173" s="674"/>
      <c r="T173" s="675"/>
      <c r="U173" s="675"/>
      <c r="V173" s="675"/>
      <c r="W173" s="676"/>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680"/>
      <c r="BG173" s="681"/>
      <c r="BH173" s="682"/>
      <c r="BI173" s="683"/>
      <c r="BJ173" s="684"/>
      <c r="BK173" s="685"/>
      <c r="BL173" s="685"/>
      <c r="BM173" s="685"/>
      <c r="BN173" s="686"/>
    </row>
    <row r="174" spans="2:66" ht="20.25" customHeight="1">
      <c r="B174" s="715"/>
      <c r="C174" s="813"/>
      <c r="D174" s="816"/>
      <c r="E174" s="776"/>
      <c r="F174" s="815"/>
      <c r="G174" s="716"/>
      <c r="H174" s="717"/>
      <c r="I174" s="207"/>
      <c r="J174" s="208">
        <f>G173</f>
        <v>0</v>
      </c>
      <c r="K174" s="207"/>
      <c r="L174" s="208">
        <f>M173</f>
        <v>0</v>
      </c>
      <c r="M174" s="718"/>
      <c r="N174" s="719"/>
      <c r="O174" s="720"/>
      <c r="P174" s="721"/>
      <c r="Q174" s="721"/>
      <c r="R174" s="717"/>
      <c r="S174" s="674"/>
      <c r="T174" s="675"/>
      <c r="U174" s="675"/>
      <c r="V174" s="675"/>
      <c r="W174" s="676"/>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712">
        <f>IF($BI$3="４週",SUM(AA174:BB174),IF($BI$3="暦月",SUM(AA174:BE174),""))</f>
        <v>0</v>
      </c>
      <c r="BG174" s="713"/>
      <c r="BH174" s="714">
        <f>IF($BI$3="４週",BF174/4,IF($BI$3="暦月",(BF174/($BI$8/7)),""))</f>
        <v>0</v>
      </c>
      <c r="BI174" s="713"/>
      <c r="BJ174" s="709"/>
      <c r="BK174" s="710"/>
      <c r="BL174" s="710"/>
      <c r="BM174" s="710"/>
      <c r="BN174" s="711"/>
    </row>
    <row r="175" spans="2:66" ht="20.25" customHeight="1">
      <c r="B175" s="695">
        <f>B173+1</f>
        <v>80</v>
      </c>
      <c r="C175" s="812"/>
      <c r="D175" s="814"/>
      <c r="E175" s="776"/>
      <c r="F175" s="815"/>
      <c r="G175" s="697"/>
      <c r="H175" s="698"/>
      <c r="I175" s="163"/>
      <c r="J175" s="164"/>
      <c r="K175" s="163"/>
      <c r="L175" s="164"/>
      <c r="M175" s="701"/>
      <c r="N175" s="702"/>
      <c r="O175" s="705"/>
      <c r="P175" s="706"/>
      <c r="Q175" s="706"/>
      <c r="R175" s="698"/>
      <c r="S175" s="674"/>
      <c r="T175" s="675"/>
      <c r="U175" s="675"/>
      <c r="V175" s="675"/>
      <c r="W175" s="676"/>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680"/>
      <c r="BG175" s="681"/>
      <c r="BH175" s="682"/>
      <c r="BI175" s="683"/>
      <c r="BJ175" s="684"/>
      <c r="BK175" s="685"/>
      <c r="BL175" s="685"/>
      <c r="BM175" s="685"/>
      <c r="BN175" s="686"/>
    </row>
    <row r="176" spans="2:66" ht="20.25" customHeight="1">
      <c r="B176" s="715"/>
      <c r="C176" s="813"/>
      <c r="D176" s="816"/>
      <c r="E176" s="776"/>
      <c r="F176" s="815"/>
      <c r="G176" s="716"/>
      <c r="H176" s="717"/>
      <c r="I176" s="207"/>
      <c r="J176" s="208">
        <f>G175</f>
        <v>0</v>
      </c>
      <c r="K176" s="207"/>
      <c r="L176" s="208">
        <f>M175</f>
        <v>0</v>
      </c>
      <c r="M176" s="718"/>
      <c r="N176" s="719"/>
      <c r="O176" s="720"/>
      <c r="P176" s="721"/>
      <c r="Q176" s="721"/>
      <c r="R176" s="717"/>
      <c r="S176" s="674"/>
      <c r="T176" s="675"/>
      <c r="U176" s="675"/>
      <c r="V176" s="675"/>
      <c r="W176" s="676"/>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712">
        <f>IF($BI$3="４週",SUM(AA176:BB176),IF($BI$3="暦月",SUM(AA176:BE176),""))</f>
        <v>0</v>
      </c>
      <c r="BG176" s="713"/>
      <c r="BH176" s="714">
        <f>IF($BI$3="４週",BF176/4,IF($BI$3="暦月",(BF176/($BI$8/7)),""))</f>
        <v>0</v>
      </c>
      <c r="BI176" s="713"/>
      <c r="BJ176" s="709"/>
      <c r="BK176" s="710"/>
      <c r="BL176" s="710"/>
      <c r="BM176" s="710"/>
      <c r="BN176" s="711"/>
    </row>
    <row r="177" spans="2:66" ht="20.25" customHeight="1">
      <c r="B177" s="695">
        <f>B175+1</f>
        <v>81</v>
      </c>
      <c r="C177" s="812"/>
      <c r="D177" s="814"/>
      <c r="E177" s="776"/>
      <c r="F177" s="815"/>
      <c r="G177" s="697"/>
      <c r="H177" s="698"/>
      <c r="I177" s="163"/>
      <c r="J177" s="164"/>
      <c r="K177" s="163"/>
      <c r="L177" s="164"/>
      <c r="M177" s="701"/>
      <c r="N177" s="702"/>
      <c r="O177" s="705"/>
      <c r="P177" s="706"/>
      <c r="Q177" s="706"/>
      <c r="R177" s="698"/>
      <c r="S177" s="674"/>
      <c r="T177" s="675"/>
      <c r="U177" s="675"/>
      <c r="V177" s="675"/>
      <c r="W177" s="676"/>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680"/>
      <c r="BG177" s="681"/>
      <c r="BH177" s="682"/>
      <c r="BI177" s="683"/>
      <c r="BJ177" s="684"/>
      <c r="BK177" s="685"/>
      <c r="BL177" s="685"/>
      <c r="BM177" s="685"/>
      <c r="BN177" s="686"/>
    </row>
    <row r="178" spans="2:66" ht="20.25" customHeight="1">
      <c r="B178" s="715"/>
      <c r="C178" s="813"/>
      <c r="D178" s="816"/>
      <c r="E178" s="776"/>
      <c r="F178" s="815"/>
      <c r="G178" s="716"/>
      <c r="H178" s="717"/>
      <c r="I178" s="207"/>
      <c r="J178" s="208">
        <f>G177</f>
        <v>0</v>
      </c>
      <c r="K178" s="207"/>
      <c r="L178" s="208">
        <f>M177</f>
        <v>0</v>
      </c>
      <c r="M178" s="718"/>
      <c r="N178" s="719"/>
      <c r="O178" s="720"/>
      <c r="P178" s="721"/>
      <c r="Q178" s="721"/>
      <c r="R178" s="717"/>
      <c r="S178" s="674"/>
      <c r="T178" s="675"/>
      <c r="U178" s="675"/>
      <c r="V178" s="675"/>
      <c r="W178" s="676"/>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712">
        <f>IF($BI$3="４週",SUM(AA178:BB178),IF($BI$3="暦月",SUM(AA178:BE178),""))</f>
        <v>0</v>
      </c>
      <c r="BG178" s="713"/>
      <c r="BH178" s="714">
        <f>IF($BI$3="４週",BF178/4,IF($BI$3="暦月",(BF178/($BI$8/7)),""))</f>
        <v>0</v>
      </c>
      <c r="BI178" s="713"/>
      <c r="BJ178" s="709"/>
      <c r="BK178" s="710"/>
      <c r="BL178" s="710"/>
      <c r="BM178" s="710"/>
      <c r="BN178" s="711"/>
    </row>
    <row r="179" spans="2:66" ht="20.25" customHeight="1">
      <c r="B179" s="695">
        <f>B177+1</f>
        <v>82</v>
      </c>
      <c r="C179" s="812"/>
      <c r="D179" s="814"/>
      <c r="E179" s="776"/>
      <c r="F179" s="815"/>
      <c r="G179" s="697"/>
      <c r="H179" s="698"/>
      <c r="I179" s="163"/>
      <c r="J179" s="164"/>
      <c r="K179" s="163"/>
      <c r="L179" s="164"/>
      <c r="M179" s="701"/>
      <c r="N179" s="702"/>
      <c r="O179" s="705"/>
      <c r="P179" s="706"/>
      <c r="Q179" s="706"/>
      <c r="R179" s="698"/>
      <c r="S179" s="674"/>
      <c r="T179" s="675"/>
      <c r="U179" s="675"/>
      <c r="V179" s="675"/>
      <c r="W179" s="676"/>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680"/>
      <c r="BG179" s="681"/>
      <c r="BH179" s="682"/>
      <c r="BI179" s="683"/>
      <c r="BJ179" s="684"/>
      <c r="BK179" s="685"/>
      <c r="BL179" s="685"/>
      <c r="BM179" s="685"/>
      <c r="BN179" s="686"/>
    </row>
    <row r="180" spans="2:66" ht="20.25" customHeight="1">
      <c r="B180" s="715"/>
      <c r="C180" s="813"/>
      <c r="D180" s="816"/>
      <c r="E180" s="776"/>
      <c r="F180" s="815"/>
      <c r="G180" s="716"/>
      <c r="H180" s="717"/>
      <c r="I180" s="207"/>
      <c r="J180" s="208">
        <f>G179</f>
        <v>0</v>
      </c>
      <c r="K180" s="207"/>
      <c r="L180" s="208">
        <f>M179</f>
        <v>0</v>
      </c>
      <c r="M180" s="718"/>
      <c r="N180" s="719"/>
      <c r="O180" s="720"/>
      <c r="P180" s="721"/>
      <c r="Q180" s="721"/>
      <c r="R180" s="717"/>
      <c r="S180" s="674"/>
      <c r="T180" s="675"/>
      <c r="U180" s="675"/>
      <c r="V180" s="675"/>
      <c r="W180" s="676"/>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712">
        <f>IF($BI$3="４週",SUM(AA180:BB180),IF($BI$3="暦月",SUM(AA180:BE180),""))</f>
        <v>0</v>
      </c>
      <c r="BG180" s="713"/>
      <c r="BH180" s="714">
        <f>IF($BI$3="４週",BF180/4,IF($BI$3="暦月",(BF180/($BI$8/7)),""))</f>
        <v>0</v>
      </c>
      <c r="BI180" s="713"/>
      <c r="BJ180" s="709"/>
      <c r="BK180" s="710"/>
      <c r="BL180" s="710"/>
      <c r="BM180" s="710"/>
      <c r="BN180" s="711"/>
    </row>
    <row r="181" spans="2:66" ht="20.25" customHeight="1">
      <c r="B181" s="695">
        <f>B179+1</f>
        <v>83</v>
      </c>
      <c r="C181" s="812"/>
      <c r="D181" s="814"/>
      <c r="E181" s="776"/>
      <c r="F181" s="815"/>
      <c r="G181" s="697"/>
      <c r="H181" s="698"/>
      <c r="I181" s="163"/>
      <c r="J181" s="164"/>
      <c r="K181" s="163"/>
      <c r="L181" s="164"/>
      <c r="M181" s="701"/>
      <c r="N181" s="702"/>
      <c r="O181" s="705"/>
      <c r="P181" s="706"/>
      <c r="Q181" s="706"/>
      <c r="R181" s="698"/>
      <c r="S181" s="674"/>
      <c r="T181" s="675"/>
      <c r="U181" s="675"/>
      <c r="V181" s="675"/>
      <c r="W181" s="676"/>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680"/>
      <c r="BG181" s="681"/>
      <c r="BH181" s="682"/>
      <c r="BI181" s="683"/>
      <c r="BJ181" s="684"/>
      <c r="BK181" s="685"/>
      <c r="BL181" s="685"/>
      <c r="BM181" s="685"/>
      <c r="BN181" s="686"/>
    </row>
    <row r="182" spans="2:66" ht="20.25" customHeight="1">
      <c r="B182" s="715"/>
      <c r="C182" s="813"/>
      <c r="D182" s="816"/>
      <c r="E182" s="776"/>
      <c r="F182" s="815"/>
      <c r="G182" s="716"/>
      <c r="H182" s="717"/>
      <c r="I182" s="207"/>
      <c r="J182" s="208">
        <f>G181</f>
        <v>0</v>
      </c>
      <c r="K182" s="207"/>
      <c r="L182" s="208">
        <f>M181</f>
        <v>0</v>
      </c>
      <c r="M182" s="718"/>
      <c r="N182" s="719"/>
      <c r="O182" s="720"/>
      <c r="P182" s="721"/>
      <c r="Q182" s="721"/>
      <c r="R182" s="717"/>
      <c r="S182" s="674"/>
      <c r="T182" s="675"/>
      <c r="U182" s="675"/>
      <c r="V182" s="675"/>
      <c r="W182" s="676"/>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712">
        <f>IF($BI$3="４週",SUM(AA182:BB182),IF($BI$3="暦月",SUM(AA182:BE182),""))</f>
        <v>0</v>
      </c>
      <c r="BG182" s="713"/>
      <c r="BH182" s="714">
        <f>IF($BI$3="４週",BF182/4,IF($BI$3="暦月",(BF182/($BI$8/7)),""))</f>
        <v>0</v>
      </c>
      <c r="BI182" s="713"/>
      <c r="BJ182" s="709"/>
      <c r="BK182" s="710"/>
      <c r="BL182" s="710"/>
      <c r="BM182" s="710"/>
      <c r="BN182" s="711"/>
    </row>
    <row r="183" spans="2:66" ht="20.25" customHeight="1">
      <c r="B183" s="695">
        <f>B181+1</f>
        <v>84</v>
      </c>
      <c r="C183" s="812"/>
      <c r="D183" s="814"/>
      <c r="E183" s="776"/>
      <c r="F183" s="815"/>
      <c r="G183" s="697"/>
      <c r="H183" s="698"/>
      <c r="I183" s="163"/>
      <c r="J183" s="164"/>
      <c r="K183" s="163"/>
      <c r="L183" s="164"/>
      <c r="M183" s="701"/>
      <c r="N183" s="702"/>
      <c r="O183" s="705"/>
      <c r="P183" s="706"/>
      <c r="Q183" s="706"/>
      <c r="R183" s="698"/>
      <c r="S183" s="674"/>
      <c r="T183" s="675"/>
      <c r="U183" s="675"/>
      <c r="V183" s="675"/>
      <c r="W183" s="676"/>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680"/>
      <c r="BG183" s="681"/>
      <c r="BH183" s="682"/>
      <c r="BI183" s="683"/>
      <c r="BJ183" s="684"/>
      <c r="BK183" s="685"/>
      <c r="BL183" s="685"/>
      <c r="BM183" s="685"/>
      <c r="BN183" s="686"/>
    </row>
    <row r="184" spans="2:66" ht="20.25" customHeight="1">
      <c r="B184" s="715"/>
      <c r="C184" s="813"/>
      <c r="D184" s="816"/>
      <c r="E184" s="776"/>
      <c r="F184" s="815"/>
      <c r="G184" s="716"/>
      <c r="H184" s="717"/>
      <c r="I184" s="207"/>
      <c r="J184" s="208">
        <f>G183</f>
        <v>0</v>
      </c>
      <c r="K184" s="207"/>
      <c r="L184" s="208">
        <f>M183</f>
        <v>0</v>
      </c>
      <c r="M184" s="718"/>
      <c r="N184" s="719"/>
      <c r="O184" s="720"/>
      <c r="P184" s="721"/>
      <c r="Q184" s="721"/>
      <c r="R184" s="717"/>
      <c r="S184" s="674"/>
      <c r="T184" s="675"/>
      <c r="U184" s="675"/>
      <c r="V184" s="675"/>
      <c r="W184" s="676"/>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712">
        <f>IF($BI$3="４週",SUM(AA184:BB184),IF($BI$3="暦月",SUM(AA184:BE184),""))</f>
        <v>0</v>
      </c>
      <c r="BG184" s="713"/>
      <c r="BH184" s="714">
        <f>IF($BI$3="４週",BF184/4,IF($BI$3="暦月",(BF184/($BI$8/7)),""))</f>
        <v>0</v>
      </c>
      <c r="BI184" s="713"/>
      <c r="BJ184" s="709"/>
      <c r="BK184" s="710"/>
      <c r="BL184" s="710"/>
      <c r="BM184" s="710"/>
      <c r="BN184" s="711"/>
    </row>
    <row r="185" spans="2:66" ht="20.25" customHeight="1">
      <c r="B185" s="695">
        <f>B183+1</f>
        <v>85</v>
      </c>
      <c r="C185" s="812"/>
      <c r="D185" s="814"/>
      <c r="E185" s="776"/>
      <c r="F185" s="815"/>
      <c r="G185" s="697"/>
      <c r="H185" s="698"/>
      <c r="I185" s="163"/>
      <c r="J185" s="164"/>
      <c r="K185" s="163"/>
      <c r="L185" s="164"/>
      <c r="M185" s="701"/>
      <c r="N185" s="702"/>
      <c r="O185" s="705"/>
      <c r="P185" s="706"/>
      <c r="Q185" s="706"/>
      <c r="R185" s="698"/>
      <c r="S185" s="674"/>
      <c r="T185" s="675"/>
      <c r="U185" s="675"/>
      <c r="V185" s="675"/>
      <c r="W185" s="676"/>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680"/>
      <c r="BG185" s="681"/>
      <c r="BH185" s="682"/>
      <c r="BI185" s="683"/>
      <c r="BJ185" s="684"/>
      <c r="BK185" s="685"/>
      <c r="BL185" s="685"/>
      <c r="BM185" s="685"/>
      <c r="BN185" s="686"/>
    </row>
    <row r="186" spans="2:66" ht="20.25" customHeight="1">
      <c r="B186" s="715"/>
      <c r="C186" s="813"/>
      <c r="D186" s="816"/>
      <c r="E186" s="776"/>
      <c r="F186" s="815"/>
      <c r="G186" s="716"/>
      <c r="H186" s="717"/>
      <c r="I186" s="207"/>
      <c r="J186" s="208">
        <f>G185</f>
        <v>0</v>
      </c>
      <c r="K186" s="207"/>
      <c r="L186" s="208">
        <f>M185</f>
        <v>0</v>
      </c>
      <c r="M186" s="718"/>
      <c r="N186" s="719"/>
      <c r="O186" s="720"/>
      <c r="P186" s="721"/>
      <c r="Q186" s="721"/>
      <c r="R186" s="717"/>
      <c r="S186" s="674"/>
      <c r="T186" s="675"/>
      <c r="U186" s="675"/>
      <c r="V186" s="675"/>
      <c r="W186" s="676"/>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712">
        <f>IF($BI$3="４週",SUM(AA186:BB186),IF($BI$3="暦月",SUM(AA186:BE186),""))</f>
        <v>0</v>
      </c>
      <c r="BG186" s="713"/>
      <c r="BH186" s="714">
        <f>IF($BI$3="４週",BF186/4,IF($BI$3="暦月",(BF186/($BI$8/7)),""))</f>
        <v>0</v>
      </c>
      <c r="BI186" s="713"/>
      <c r="BJ186" s="709"/>
      <c r="BK186" s="710"/>
      <c r="BL186" s="710"/>
      <c r="BM186" s="710"/>
      <c r="BN186" s="711"/>
    </row>
    <row r="187" spans="2:66" ht="20.25" customHeight="1">
      <c r="B187" s="695">
        <f>B185+1</f>
        <v>86</v>
      </c>
      <c r="C187" s="812"/>
      <c r="D187" s="814"/>
      <c r="E187" s="776"/>
      <c r="F187" s="815"/>
      <c r="G187" s="697"/>
      <c r="H187" s="698"/>
      <c r="I187" s="163"/>
      <c r="J187" s="164"/>
      <c r="K187" s="163"/>
      <c r="L187" s="164"/>
      <c r="M187" s="701"/>
      <c r="N187" s="702"/>
      <c r="O187" s="705"/>
      <c r="P187" s="706"/>
      <c r="Q187" s="706"/>
      <c r="R187" s="698"/>
      <c r="S187" s="674"/>
      <c r="T187" s="675"/>
      <c r="U187" s="675"/>
      <c r="V187" s="675"/>
      <c r="W187" s="676"/>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680"/>
      <c r="BG187" s="681"/>
      <c r="BH187" s="682"/>
      <c r="BI187" s="683"/>
      <c r="BJ187" s="684"/>
      <c r="BK187" s="685"/>
      <c r="BL187" s="685"/>
      <c r="BM187" s="685"/>
      <c r="BN187" s="686"/>
    </row>
    <row r="188" spans="2:66" ht="20.25" customHeight="1">
      <c r="B188" s="715"/>
      <c r="C188" s="813"/>
      <c r="D188" s="816"/>
      <c r="E188" s="776"/>
      <c r="F188" s="815"/>
      <c r="G188" s="716"/>
      <c r="H188" s="717"/>
      <c r="I188" s="207"/>
      <c r="J188" s="208">
        <f>G187</f>
        <v>0</v>
      </c>
      <c r="K188" s="207"/>
      <c r="L188" s="208">
        <f>M187</f>
        <v>0</v>
      </c>
      <c r="M188" s="718"/>
      <c r="N188" s="719"/>
      <c r="O188" s="720"/>
      <c r="P188" s="721"/>
      <c r="Q188" s="721"/>
      <c r="R188" s="717"/>
      <c r="S188" s="674"/>
      <c r="T188" s="675"/>
      <c r="U188" s="675"/>
      <c r="V188" s="675"/>
      <c r="W188" s="676"/>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712">
        <f>IF($BI$3="４週",SUM(AA188:BB188),IF($BI$3="暦月",SUM(AA188:BE188),""))</f>
        <v>0</v>
      </c>
      <c r="BG188" s="713"/>
      <c r="BH188" s="714">
        <f>IF($BI$3="４週",BF188/4,IF($BI$3="暦月",(BF188/($BI$8/7)),""))</f>
        <v>0</v>
      </c>
      <c r="BI188" s="713"/>
      <c r="BJ188" s="709"/>
      <c r="BK188" s="710"/>
      <c r="BL188" s="710"/>
      <c r="BM188" s="710"/>
      <c r="BN188" s="711"/>
    </row>
    <row r="189" spans="2:66" ht="20.25" customHeight="1">
      <c r="B189" s="695">
        <f>B187+1</f>
        <v>87</v>
      </c>
      <c r="C189" s="812"/>
      <c r="D189" s="814"/>
      <c r="E189" s="776"/>
      <c r="F189" s="815"/>
      <c r="G189" s="697"/>
      <c r="H189" s="698"/>
      <c r="I189" s="163"/>
      <c r="J189" s="164"/>
      <c r="K189" s="163"/>
      <c r="L189" s="164"/>
      <c r="M189" s="701"/>
      <c r="N189" s="702"/>
      <c r="O189" s="705"/>
      <c r="P189" s="706"/>
      <c r="Q189" s="706"/>
      <c r="R189" s="698"/>
      <c r="S189" s="674"/>
      <c r="T189" s="675"/>
      <c r="U189" s="675"/>
      <c r="V189" s="675"/>
      <c r="W189" s="676"/>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680"/>
      <c r="BG189" s="681"/>
      <c r="BH189" s="682"/>
      <c r="BI189" s="683"/>
      <c r="BJ189" s="684"/>
      <c r="BK189" s="685"/>
      <c r="BL189" s="685"/>
      <c r="BM189" s="685"/>
      <c r="BN189" s="686"/>
    </row>
    <row r="190" spans="2:66" ht="20.25" customHeight="1">
      <c r="B190" s="715"/>
      <c r="C190" s="813"/>
      <c r="D190" s="816"/>
      <c r="E190" s="776"/>
      <c r="F190" s="815"/>
      <c r="G190" s="716"/>
      <c r="H190" s="717"/>
      <c r="I190" s="207"/>
      <c r="J190" s="208">
        <f>G189</f>
        <v>0</v>
      </c>
      <c r="K190" s="207"/>
      <c r="L190" s="208">
        <f>M189</f>
        <v>0</v>
      </c>
      <c r="M190" s="718"/>
      <c r="N190" s="719"/>
      <c r="O190" s="720"/>
      <c r="P190" s="721"/>
      <c r="Q190" s="721"/>
      <c r="R190" s="717"/>
      <c r="S190" s="674"/>
      <c r="T190" s="675"/>
      <c r="U190" s="675"/>
      <c r="V190" s="675"/>
      <c r="W190" s="676"/>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712">
        <f>IF($BI$3="４週",SUM(AA190:BB190),IF($BI$3="暦月",SUM(AA190:BE190),""))</f>
        <v>0</v>
      </c>
      <c r="BG190" s="713"/>
      <c r="BH190" s="714">
        <f>IF($BI$3="４週",BF190/4,IF($BI$3="暦月",(BF190/($BI$8/7)),""))</f>
        <v>0</v>
      </c>
      <c r="BI190" s="713"/>
      <c r="BJ190" s="709"/>
      <c r="BK190" s="710"/>
      <c r="BL190" s="710"/>
      <c r="BM190" s="710"/>
      <c r="BN190" s="711"/>
    </row>
    <row r="191" spans="2:66" ht="20.25" customHeight="1">
      <c r="B191" s="695">
        <f>B189+1</f>
        <v>88</v>
      </c>
      <c r="C191" s="812"/>
      <c r="D191" s="814"/>
      <c r="E191" s="776"/>
      <c r="F191" s="815"/>
      <c r="G191" s="697"/>
      <c r="H191" s="698"/>
      <c r="I191" s="163"/>
      <c r="J191" s="164"/>
      <c r="K191" s="163"/>
      <c r="L191" s="164"/>
      <c r="M191" s="701"/>
      <c r="N191" s="702"/>
      <c r="O191" s="705"/>
      <c r="P191" s="706"/>
      <c r="Q191" s="706"/>
      <c r="R191" s="698"/>
      <c r="S191" s="674"/>
      <c r="T191" s="675"/>
      <c r="U191" s="675"/>
      <c r="V191" s="675"/>
      <c r="W191" s="676"/>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680"/>
      <c r="BG191" s="681"/>
      <c r="BH191" s="682"/>
      <c r="BI191" s="683"/>
      <c r="BJ191" s="684"/>
      <c r="BK191" s="685"/>
      <c r="BL191" s="685"/>
      <c r="BM191" s="685"/>
      <c r="BN191" s="686"/>
    </row>
    <row r="192" spans="2:66" ht="20.25" customHeight="1">
      <c r="B192" s="715"/>
      <c r="C192" s="813"/>
      <c r="D192" s="816"/>
      <c r="E192" s="776"/>
      <c r="F192" s="815"/>
      <c r="G192" s="716"/>
      <c r="H192" s="717"/>
      <c r="I192" s="207"/>
      <c r="J192" s="208">
        <f>G191</f>
        <v>0</v>
      </c>
      <c r="K192" s="207"/>
      <c r="L192" s="208">
        <f>M191</f>
        <v>0</v>
      </c>
      <c r="M192" s="718"/>
      <c r="N192" s="719"/>
      <c r="O192" s="720"/>
      <c r="P192" s="721"/>
      <c r="Q192" s="721"/>
      <c r="R192" s="717"/>
      <c r="S192" s="674"/>
      <c r="T192" s="675"/>
      <c r="U192" s="675"/>
      <c r="V192" s="675"/>
      <c r="W192" s="676"/>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712">
        <f>IF($BI$3="４週",SUM(AA192:BB192),IF($BI$3="暦月",SUM(AA192:BE192),""))</f>
        <v>0</v>
      </c>
      <c r="BG192" s="713"/>
      <c r="BH192" s="714">
        <f>IF($BI$3="４週",BF192/4,IF($BI$3="暦月",(BF192/($BI$8/7)),""))</f>
        <v>0</v>
      </c>
      <c r="BI192" s="713"/>
      <c r="BJ192" s="709"/>
      <c r="BK192" s="710"/>
      <c r="BL192" s="710"/>
      <c r="BM192" s="710"/>
      <c r="BN192" s="711"/>
    </row>
    <row r="193" spans="2:66" ht="20.25" customHeight="1">
      <c r="B193" s="695">
        <f>B191+1</f>
        <v>89</v>
      </c>
      <c r="C193" s="812"/>
      <c r="D193" s="814"/>
      <c r="E193" s="776"/>
      <c r="F193" s="815"/>
      <c r="G193" s="697"/>
      <c r="H193" s="698"/>
      <c r="I193" s="163"/>
      <c r="J193" s="164"/>
      <c r="K193" s="163"/>
      <c r="L193" s="164"/>
      <c r="M193" s="701"/>
      <c r="N193" s="702"/>
      <c r="O193" s="705"/>
      <c r="P193" s="706"/>
      <c r="Q193" s="706"/>
      <c r="R193" s="698"/>
      <c r="S193" s="674"/>
      <c r="T193" s="675"/>
      <c r="U193" s="675"/>
      <c r="V193" s="675"/>
      <c r="W193" s="676"/>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680"/>
      <c r="BG193" s="681"/>
      <c r="BH193" s="682"/>
      <c r="BI193" s="683"/>
      <c r="BJ193" s="684"/>
      <c r="BK193" s="685"/>
      <c r="BL193" s="685"/>
      <c r="BM193" s="685"/>
      <c r="BN193" s="686"/>
    </row>
    <row r="194" spans="2:66" ht="20.25" customHeight="1">
      <c r="B194" s="715"/>
      <c r="C194" s="813"/>
      <c r="D194" s="816"/>
      <c r="E194" s="776"/>
      <c r="F194" s="815"/>
      <c r="G194" s="716"/>
      <c r="H194" s="717"/>
      <c r="I194" s="207"/>
      <c r="J194" s="208">
        <f>G193</f>
        <v>0</v>
      </c>
      <c r="K194" s="207"/>
      <c r="L194" s="208">
        <f>M193</f>
        <v>0</v>
      </c>
      <c r="M194" s="718"/>
      <c r="N194" s="719"/>
      <c r="O194" s="720"/>
      <c r="P194" s="721"/>
      <c r="Q194" s="721"/>
      <c r="R194" s="717"/>
      <c r="S194" s="674"/>
      <c r="T194" s="675"/>
      <c r="U194" s="675"/>
      <c r="V194" s="675"/>
      <c r="W194" s="676"/>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712">
        <f>IF($BI$3="４週",SUM(AA194:BB194),IF($BI$3="暦月",SUM(AA194:BE194),""))</f>
        <v>0</v>
      </c>
      <c r="BG194" s="713"/>
      <c r="BH194" s="714">
        <f>IF($BI$3="４週",BF194/4,IF($BI$3="暦月",(BF194/($BI$8/7)),""))</f>
        <v>0</v>
      </c>
      <c r="BI194" s="713"/>
      <c r="BJ194" s="709"/>
      <c r="BK194" s="710"/>
      <c r="BL194" s="710"/>
      <c r="BM194" s="710"/>
      <c r="BN194" s="711"/>
    </row>
    <row r="195" spans="2:66" ht="20.25" customHeight="1">
      <c r="B195" s="695">
        <f>B193+1</f>
        <v>90</v>
      </c>
      <c r="C195" s="812"/>
      <c r="D195" s="814"/>
      <c r="E195" s="776"/>
      <c r="F195" s="815"/>
      <c r="G195" s="697"/>
      <c r="H195" s="698"/>
      <c r="I195" s="163"/>
      <c r="J195" s="164"/>
      <c r="K195" s="163"/>
      <c r="L195" s="164"/>
      <c r="M195" s="701"/>
      <c r="N195" s="702"/>
      <c r="O195" s="705"/>
      <c r="P195" s="706"/>
      <c r="Q195" s="706"/>
      <c r="R195" s="698"/>
      <c r="S195" s="674"/>
      <c r="T195" s="675"/>
      <c r="U195" s="675"/>
      <c r="V195" s="675"/>
      <c r="W195" s="676"/>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680"/>
      <c r="BG195" s="681"/>
      <c r="BH195" s="682"/>
      <c r="BI195" s="683"/>
      <c r="BJ195" s="684"/>
      <c r="BK195" s="685"/>
      <c r="BL195" s="685"/>
      <c r="BM195" s="685"/>
      <c r="BN195" s="686"/>
    </row>
    <row r="196" spans="2:66" ht="20.25" customHeight="1">
      <c r="B196" s="715"/>
      <c r="C196" s="813"/>
      <c r="D196" s="816"/>
      <c r="E196" s="776"/>
      <c r="F196" s="815"/>
      <c r="G196" s="716"/>
      <c r="H196" s="717"/>
      <c r="I196" s="207"/>
      <c r="J196" s="208">
        <f>G195</f>
        <v>0</v>
      </c>
      <c r="K196" s="207"/>
      <c r="L196" s="208">
        <f>M195</f>
        <v>0</v>
      </c>
      <c r="M196" s="718"/>
      <c r="N196" s="719"/>
      <c r="O196" s="720"/>
      <c r="P196" s="721"/>
      <c r="Q196" s="721"/>
      <c r="R196" s="717"/>
      <c r="S196" s="674"/>
      <c r="T196" s="675"/>
      <c r="U196" s="675"/>
      <c r="V196" s="675"/>
      <c r="W196" s="676"/>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712">
        <f>IF($BI$3="４週",SUM(AA196:BB196),IF($BI$3="暦月",SUM(AA196:BE196),""))</f>
        <v>0</v>
      </c>
      <c r="BG196" s="713"/>
      <c r="BH196" s="714">
        <f>IF($BI$3="４週",BF196/4,IF($BI$3="暦月",(BF196/($BI$8/7)),""))</f>
        <v>0</v>
      </c>
      <c r="BI196" s="713"/>
      <c r="BJ196" s="709"/>
      <c r="BK196" s="710"/>
      <c r="BL196" s="710"/>
      <c r="BM196" s="710"/>
      <c r="BN196" s="711"/>
    </row>
    <row r="197" spans="2:66" ht="20.25" customHeight="1">
      <c r="B197" s="695">
        <f>B195+1</f>
        <v>91</v>
      </c>
      <c r="C197" s="812"/>
      <c r="D197" s="814"/>
      <c r="E197" s="776"/>
      <c r="F197" s="815"/>
      <c r="G197" s="697"/>
      <c r="H197" s="698"/>
      <c r="I197" s="163"/>
      <c r="J197" s="164"/>
      <c r="K197" s="163"/>
      <c r="L197" s="164"/>
      <c r="M197" s="701"/>
      <c r="N197" s="702"/>
      <c r="O197" s="705"/>
      <c r="P197" s="706"/>
      <c r="Q197" s="706"/>
      <c r="R197" s="698"/>
      <c r="S197" s="674"/>
      <c r="T197" s="675"/>
      <c r="U197" s="675"/>
      <c r="V197" s="675"/>
      <c r="W197" s="676"/>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680"/>
      <c r="BG197" s="681"/>
      <c r="BH197" s="682"/>
      <c r="BI197" s="683"/>
      <c r="BJ197" s="684"/>
      <c r="BK197" s="685"/>
      <c r="BL197" s="685"/>
      <c r="BM197" s="685"/>
      <c r="BN197" s="686"/>
    </row>
    <row r="198" spans="2:66" ht="20.25" customHeight="1">
      <c r="B198" s="715"/>
      <c r="C198" s="813"/>
      <c r="D198" s="816"/>
      <c r="E198" s="776"/>
      <c r="F198" s="815"/>
      <c r="G198" s="716"/>
      <c r="H198" s="717"/>
      <c r="I198" s="207"/>
      <c r="J198" s="208">
        <f>G197</f>
        <v>0</v>
      </c>
      <c r="K198" s="207"/>
      <c r="L198" s="208">
        <f>M197</f>
        <v>0</v>
      </c>
      <c r="M198" s="718"/>
      <c r="N198" s="719"/>
      <c r="O198" s="720"/>
      <c r="P198" s="721"/>
      <c r="Q198" s="721"/>
      <c r="R198" s="717"/>
      <c r="S198" s="674"/>
      <c r="T198" s="675"/>
      <c r="U198" s="675"/>
      <c r="V198" s="675"/>
      <c r="W198" s="676"/>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712">
        <f>IF($BI$3="４週",SUM(AA198:BB198),IF($BI$3="暦月",SUM(AA198:BE198),""))</f>
        <v>0</v>
      </c>
      <c r="BG198" s="713"/>
      <c r="BH198" s="714">
        <f>IF($BI$3="４週",BF198/4,IF($BI$3="暦月",(BF198/($BI$8/7)),""))</f>
        <v>0</v>
      </c>
      <c r="BI198" s="713"/>
      <c r="BJ198" s="709"/>
      <c r="BK198" s="710"/>
      <c r="BL198" s="710"/>
      <c r="BM198" s="710"/>
      <c r="BN198" s="711"/>
    </row>
    <row r="199" spans="2:66" ht="20.25" customHeight="1">
      <c r="B199" s="695">
        <f>B197+1</f>
        <v>92</v>
      </c>
      <c r="C199" s="812"/>
      <c r="D199" s="814"/>
      <c r="E199" s="776"/>
      <c r="F199" s="815"/>
      <c r="G199" s="697"/>
      <c r="H199" s="698"/>
      <c r="I199" s="163"/>
      <c r="J199" s="164"/>
      <c r="K199" s="163"/>
      <c r="L199" s="164"/>
      <c r="M199" s="701"/>
      <c r="N199" s="702"/>
      <c r="O199" s="705"/>
      <c r="P199" s="706"/>
      <c r="Q199" s="706"/>
      <c r="R199" s="698"/>
      <c r="S199" s="674"/>
      <c r="T199" s="675"/>
      <c r="U199" s="675"/>
      <c r="V199" s="675"/>
      <c r="W199" s="676"/>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680"/>
      <c r="BG199" s="681"/>
      <c r="BH199" s="682"/>
      <c r="BI199" s="683"/>
      <c r="BJ199" s="684"/>
      <c r="BK199" s="685"/>
      <c r="BL199" s="685"/>
      <c r="BM199" s="685"/>
      <c r="BN199" s="686"/>
    </row>
    <row r="200" spans="2:66" ht="20.25" customHeight="1">
      <c r="B200" s="715"/>
      <c r="C200" s="813"/>
      <c r="D200" s="816"/>
      <c r="E200" s="776"/>
      <c r="F200" s="815"/>
      <c r="G200" s="716"/>
      <c r="H200" s="717"/>
      <c r="I200" s="207"/>
      <c r="J200" s="208">
        <f>G199</f>
        <v>0</v>
      </c>
      <c r="K200" s="207"/>
      <c r="L200" s="208">
        <f>M199</f>
        <v>0</v>
      </c>
      <c r="M200" s="718"/>
      <c r="N200" s="719"/>
      <c r="O200" s="720"/>
      <c r="P200" s="721"/>
      <c r="Q200" s="721"/>
      <c r="R200" s="717"/>
      <c r="S200" s="674"/>
      <c r="T200" s="675"/>
      <c r="U200" s="675"/>
      <c r="V200" s="675"/>
      <c r="W200" s="676"/>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712">
        <f>IF($BI$3="４週",SUM(AA200:BB200),IF($BI$3="暦月",SUM(AA200:BE200),""))</f>
        <v>0</v>
      </c>
      <c r="BG200" s="713"/>
      <c r="BH200" s="714">
        <f>IF($BI$3="４週",BF200/4,IF($BI$3="暦月",(BF200/($BI$8/7)),""))</f>
        <v>0</v>
      </c>
      <c r="BI200" s="713"/>
      <c r="BJ200" s="709"/>
      <c r="BK200" s="710"/>
      <c r="BL200" s="710"/>
      <c r="BM200" s="710"/>
      <c r="BN200" s="711"/>
    </row>
    <row r="201" spans="2:66" ht="20.25" customHeight="1">
      <c r="B201" s="695">
        <f>B199+1</f>
        <v>93</v>
      </c>
      <c r="C201" s="812"/>
      <c r="D201" s="814"/>
      <c r="E201" s="776"/>
      <c r="F201" s="815"/>
      <c r="G201" s="697"/>
      <c r="H201" s="698"/>
      <c r="I201" s="163"/>
      <c r="J201" s="164"/>
      <c r="K201" s="163"/>
      <c r="L201" s="164"/>
      <c r="M201" s="701"/>
      <c r="N201" s="702"/>
      <c r="O201" s="705"/>
      <c r="P201" s="706"/>
      <c r="Q201" s="706"/>
      <c r="R201" s="698"/>
      <c r="S201" s="674"/>
      <c r="T201" s="675"/>
      <c r="U201" s="675"/>
      <c r="V201" s="675"/>
      <c r="W201" s="676"/>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680"/>
      <c r="BG201" s="681"/>
      <c r="BH201" s="682"/>
      <c r="BI201" s="683"/>
      <c r="BJ201" s="684"/>
      <c r="BK201" s="685"/>
      <c r="BL201" s="685"/>
      <c r="BM201" s="685"/>
      <c r="BN201" s="686"/>
    </row>
    <row r="202" spans="2:66" ht="20.25" customHeight="1">
      <c r="B202" s="715"/>
      <c r="C202" s="813"/>
      <c r="D202" s="816"/>
      <c r="E202" s="776"/>
      <c r="F202" s="815"/>
      <c r="G202" s="716"/>
      <c r="H202" s="717"/>
      <c r="I202" s="207"/>
      <c r="J202" s="208">
        <f>G201</f>
        <v>0</v>
      </c>
      <c r="K202" s="207"/>
      <c r="L202" s="208">
        <f>M201</f>
        <v>0</v>
      </c>
      <c r="M202" s="718"/>
      <c r="N202" s="719"/>
      <c r="O202" s="720"/>
      <c r="P202" s="721"/>
      <c r="Q202" s="721"/>
      <c r="R202" s="717"/>
      <c r="S202" s="674"/>
      <c r="T202" s="675"/>
      <c r="U202" s="675"/>
      <c r="V202" s="675"/>
      <c r="W202" s="676"/>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712">
        <f>IF($BI$3="４週",SUM(AA202:BB202),IF($BI$3="暦月",SUM(AA202:BE202),""))</f>
        <v>0</v>
      </c>
      <c r="BG202" s="713"/>
      <c r="BH202" s="714">
        <f>IF($BI$3="４週",BF202/4,IF($BI$3="暦月",(BF202/($BI$8/7)),""))</f>
        <v>0</v>
      </c>
      <c r="BI202" s="713"/>
      <c r="BJ202" s="709"/>
      <c r="BK202" s="710"/>
      <c r="BL202" s="710"/>
      <c r="BM202" s="710"/>
      <c r="BN202" s="711"/>
    </row>
    <row r="203" spans="2:66" ht="20.25" customHeight="1">
      <c r="B203" s="695">
        <f>B201+1</f>
        <v>94</v>
      </c>
      <c r="C203" s="812"/>
      <c r="D203" s="814"/>
      <c r="E203" s="776"/>
      <c r="F203" s="815"/>
      <c r="G203" s="697"/>
      <c r="H203" s="698"/>
      <c r="I203" s="163"/>
      <c r="J203" s="164"/>
      <c r="K203" s="163"/>
      <c r="L203" s="164"/>
      <c r="M203" s="701"/>
      <c r="N203" s="702"/>
      <c r="O203" s="705"/>
      <c r="P203" s="706"/>
      <c r="Q203" s="706"/>
      <c r="R203" s="698"/>
      <c r="S203" s="674"/>
      <c r="T203" s="675"/>
      <c r="U203" s="675"/>
      <c r="V203" s="675"/>
      <c r="W203" s="676"/>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680"/>
      <c r="BG203" s="681"/>
      <c r="BH203" s="682"/>
      <c r="BI203" s="683"/>
      <c r="BJ203" s="684"/>
      <c r="BK203" s="685"/>
      <c r="BL203" s="685"/>
      <c r="BM203" s="685"/>
      <c r="BN203" s="686"/>
    </row>
    <row r="204" spans="2:66" ht="20.25" customHeight="1">
      <c r="B204" s="715"/>
      <c r="C204" s="813"/>
      <c r="D204" s="816"/>
      <c r="E204" s="776"/>
      <c r="F204" s="815"/>
      <c r="G204" s="716"/>
      <c r="H204" s="717"/>
      <c r="I204" s="207"/>
      <c r="J204" s="208">
        <f>G203</f>
        <v>0</v>
      </c>
      <c r="K204" s="207"/>
      <c r="L204" s="208">
        <f>M203</f>
        <v>0</v>
      </c>
      <c r="M204" s="718"/>
      <c r="N204" s="719"/>
      <c r="O204" s="720"/>
      <c r="P204" s="721"/>
      <c r="Q204" s="721"/>
      <c r="R204" s="717"/>
      <c r="S204" s="674"/>
      <c r="T204" s="675"/>
      <c r="U204" s="675"/>
      <c r="V204" s="675"/>
      <c r="W204" s="676"/>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712">
        <f>IF($BI$3="４週",SUM(AA204:BB204),IF($BI$3="暦月",SUM(AA204:BE204),""))</f>
        <v>0</v>
      </c>
      <c r="BG204" s="713"/>
      <c r="BH204" s="714">
        <f>IF($BI$3="４週",BF204/4,IF($BI$3="暦月",(BF204/($BI$8/7)),""))</f>
        <v>0</v>
      </c>
      <c r="BI204" s="713"/>
      <c r="BJ204" s="709"/>
      <c r="BK204" s="710"/>
      <c r="BL204" s="710"/>
      <c r="BM204" s="710"/>
      <c r="BN204" s="711"/>
    </row>
    <row r="205" spans="2:66" ht="20.25" customHeight="1">
      <c r="B205" s="695">
        <f>B203+1</f>
        <v>95</v>
      </c>
      <c r="C205" s="812"/>
      <c r="D205" s="814"/>
      <c r="E205" s="776"/>
      <c r="F205" s="815"/>
      <c r="G205" s="697"/>
      <c r="H205" s="698"/>
      <c r="I205" s="163"/>
      <c r="J205" s="164"/>
      <c r="K205" s="163"/>
      <c r="L205" s="164"/>
      <c r="M205" s="701"/>
      <c r="N205" s="702"/>
      <c r="O205" s="705"/>
      <c r="P205" s="706"/>
      <c r="Q205" s="706"/>
      <c r="R205" s="698"/>
      <c r="S205" s="674"/>
      <c r="T205" s="675"/>
      <c r="U205" s="675"/>
      <c r="V205" s="675"/>
      <c r="W205" s="676"/>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680"/>
      <c r="BG205" s="681"/>
      <c r="BH205" s="682"/>
      <c r="BI205" s="683"/>
      <c r="BJ205" s="684"/>
      <c r="BK205" s="685"/>
      <c r="BL205" s="685"/>
      <c r="BM205" s="685"/>
      <c r="BN205" s="686"/>
    </row>
    <row r="206" spans="2:66" ht="20.25" customHeight="1">
      <c r="B206" s="715"/>
      <c r="C206" s="813"/>
      <c r="D206" s="816"/>
      <c r="E206" s="776"/>
      <c r="F206" s="815"/>
      <c r="G206" s="716"/>
      <c r="H206" s="717"/>
      <c r="I206" s="207"/>
      <c r="J206" s="208">
        <f>G205</f>
        <v>0</v>
      </c>
      <c r="K206" s="207"/>
      <c r="L206" s="208">
        <f>M205</f>
        <v>0</v>
      </c>
      <c r="M206" s="718"/>
      <c r="N206" s="719"/>
      <c r="O206" s="720"/>
      <c r="P206" s="721"/>
      <c r="Q206" s="721"/>
      <c r="R206" s="717"/>
      <c r="S206" s="674"/>
      <c r="T206" s="675"/>
      <c r="U206" s="675"/>
      <c r="V206" s="675"/>
      <c r="W206" s="676"/>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712">
        <f>IF($BI$3="４週",SUM(AA206:BB206),IF($BI$3="暦月",SUM(AA206:BE206),""))</f>
        <v>0</v>
      </c>
      <c r="BG206" s="713"/>
      <c r="BH206" s="714">
        <f>IF($BI$3="４週",BF206/4,IF($BI$3="暦月",(BF206/($BI$8/7)),""))</f>
        <v>0</v>
      </c>
      <c r="BI206" s="713"/>
      <c r="BJ206" s="709"/>
      <c r="BK206" s="710"/>
      <c r="BL206" s="710"/>
      <c r="BM206" s="710"/>
      <c r="BN206" s="711"/>
    </row>
    <row r="207" spans="2:66" ht="20.25" customHeight="1">
      <c r="B207" s="695">
        <f>B205+1</f>
        <v>96</v>
      </c>
      <c r="C207" s="812"/>
      <c r="D207" s="814"/>
      <c r="E207" s="776"/>
      <c r="F207" s="815"/>
      <c r="G207" s="697"/>
      <c r="H207" s="698"/>
      <c r="I207" s="163"/>
      <c r="J207" s="164"/>
      <c r="K207" s="163"/>
      <c r="L207" s="164"/>
      <c r="M207" s="701"/>
      <c r="N207" s="702"/>
      <c r="O207" s="705"/>
      <c r="P207" s="706"/>
      <c r="Q207" s="706"/>
      <c r="R207" s="698"/>
      <c r="S207" s="674"/>
      <c r="T207" s="675"/>
      <c r="U207" s="675"/>
      <c r="V207" s="675"/>
      <c r="W207" s="676"/>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680"/>
      <c r="BG207" s="681"/>
      <c r="BH207" s="682"/>
      <c r="BI207" s="683"/>
      <c r="BJ207" s="684"/>
      <c r="BK207" s="685"/>
      <c r="BL207" s="685"/>
      <c r="BM207" s="685"/>
      <c r="BN207" s="686"/>
    </row>
    <row r="208" spans="2:66" ht="20.25" customHeight="1">
      <c r="B208" s="715"/>
      <c r="C208" s="813"/>
      <c r="D208" s="816"/>
      <c r="E208" s="776"/>
      <c r="F208" s="815"/>
      <c r="G208" s="716"/>
      <c r="H208" s="717"/>
      <c r="I208" s="207"/>
      <c r="J208" s="208">
        <f>G207</f>
        <v>0</v>
      </c>
      <c r="K208" s="207"/>
      <c r="L208" s="208">
        <f>M207</f>
        <v>0</v>
      </c>
      <c r="M208" s="718"/>
      <c r="N208" s="719"/>
      <c r="O208" s="720"/>
      <c r="P208" s="721"/>
      <c r="Q208" s="721"/>
      <c r="R208" s="717"/>
      <c r="S208" s="674"/>
      <c r="T208" s="675"/>
      <c r="U208" s="675"/>
      <c r="V208" s="675"/>
      <c r="W208" s="676"/>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712">
        <f>IF($BI$3="４週",SUM(AA208:BB208),IF($BI$3="暦月",SUM(AA208:BE208),""))</f>
        <v>0</v>
      </c>
      <c r="BG208" s="713"/>
      <c r="BH208" s="714">
        <f>IF($BI$3="４週",BF208/4,IF($BI$3="暦月",(BF208/($BI$8/7)),""))</f>
        <v>0</v>
      </c>
      <c r="BI208" s="713"/>
      <c r="BJ208" s="709"/>
      <c r="BK208" s="710"/>
      <c r="BL208" s="710"/>
      <c r="BM208" s="710"/>
      <c r="BN208" s="711"/>
    </row>
    <row r="209" spans="2:66" ht="20.25" customHeight="1">
      <c r="B209" s="695">
        <f>B207+1</f>
        <v>97</v>
      </c>
      <c r="C209" s="812"/>
      <c r="D209" s="814"/>
      <c r="E209" s="776"/>
      <c r="F209" s="815"/>
      <c r="G209" s="697"/>
      <c r="H209" s="698"/>
      <c r="I209" s="163"/>
      <c r="J209" s="164"/>
      <c r="K209" s="163"/>
      <c r="L209" s="164"/>
      <c r="M209" s="701"/>
      <c r="N209" s="702"/>
      <c r="O209" s="705"/>
      <c r="P209" s="706"/>
      <c r="Q209" s="706"/>
      <c r="R209" s="698"/>
      <c r="S209" s="674"/>
      <c r="T209" s="675"/>
      <c r="U209" s="675"/>
      <c r="V209" s="675"/>
      <c r="W209" s="676"/>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680"/>
      <c r="BG209" s="681"/>
      <c r="BH209" s="682"/>
      <c r="BI209" s="683"/>
      <c r="BJ209" s="684"/>
      <c r="BK209" s="685"/>
      <c r="BL209" s="685"/>
      <c r="BM209" s="685"/>
      <c r="BN209" s="686"/>
    </row>
    <row r="210" spans="2:66" ht="20.25" customHeight="1">
      <c r="B210" s="715"/>
      <c r="C210" s="813"/>
      <c r="D210" s="816"/>
      <c r="E210" s="776"/>
      <c r="F210" s="815"/>
      <c r="G210" s="716"/>
      <c r="H210" s="717"/>
      <c r="I210" s="207"/>
      <c r="J210" s="208">
        <f>G209</f>
        <v>0</v>
      </c>
      <c r="K210" s="207"/>
      <c r="L210" s="208">
        <f>M209</f>
        <v>0</v>
      </c>
      <c r="M210" s="718"/>
      <c r="N210" s="719"/>
      <c r="O210" s="720"/>
      <c r="P210" s="721"/>
      <c r="Q210" s="721"/>
      <c r="R210" s="717"/>
      <c r="S210" s="674"/>
      <c r="T210" s="675"/>
      <c r="U210" s="675"/>
      <c r="V210" s="675"/>
      <c r="W210" s="676"/>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712">
        <f>IF($BI$3="４週",SUM(AA210:BB210),IF($BI$3="暦月",SUM(AA210:BE210),""))</f>
        <v>0</v>
      </c>
      <c r="BG210" s="713"/>
      <c r="BH210" s="714">
        <f>IF($BI$3="４週",BF210/4,IF($BI$3="暦月",(BF210/($BI$8/7)),""))</f>
        <v>0</v>
      </c>
      <c r="BI210" s="713"/>
      <c r="BJ210" s="709"/>
      <c r="BK210" s="710"/>
      <c r="BL210" s="710"/>
      <c r="BM210" s="710"/>
      <c r="BN210" s="711"/>
    </row>
    <row r="211" spans="2:66" ht="20.25" customHeight="1">
      <c r="B211" s="695">
        <f>B209+1</f>
        <v>98</v>
      </c>
      <c r="C211" s="812"/>
      <c r="D211" s="814"/>
      <c r="E211" s="776"/>
      <c r="F211" s="815"/>
      <c r="G211" s="697"/>
      <c r="H211" s="698"/>
      <c r="I211" s="163"/>
      <c r="J211" s="164"/>
      <c r="K211" s="163"/>
      <c r="L211" s="164"/>
      <c r="M211" s="701"/>
      <c r="N211" s="702"/>
      <c r="O211" s="705"/>
      <c r="P211" s="706"/>
      <c r="Q211" s="706"/>
      <c r="R211" s="698"/>
      <c r="S211" s="674"/>
      <c r="T211" s="675"/>
      <c r="U211" s="675"/>
      <c r="V211" s="675"/>
      <c r="W211" s="676"/>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680"/>
      <c r="BG211" s="681"/>
      <c r="BH211" s="682"/>
      <c r="BI211" s="683"/>
      <c r="BJ211" s="684"/>
      <c r="BK211" s="685"/>
      <c r="BL211" s="685"/>
      <c r="BM211" s="685"/>
      <c r="BN211" s="686"/>
    </row>
    <row r="212" spans="2:66" ht="20.25" customHeight="1">
      <c r="B212" s="715"/>
      <c r="C212" s="813"/>
      <c r="D212" s="816"/>
      <c r="E212" s="776"/>
      <c r="F212" s="815"/>
      <c r="G212" s="716"/>
      <c r="H212" s="717"/>
      <c r="I212" s="207"/>
      <c r="J212" s="208">
        <f>G211</f>
        <v>0</v>
      </c>
      <c r="K212" s="207"/>
      <c r="L212" s="208">
        <f>M211</f>
        <v>0</v>
      </c>
      <c r="M212" s="718"/>
      <c r="N212" s="719"/>
      <c r="O212" s="720"/>
      <c r="P212" s="721"/>
      <c r="Q212" s="721"/>
      <c r="R212" s="717"/>
      <c r="S212" s="674"/>
      <c r="T212" s="675"/>
      <c r="U212" s="675"/>
      <c r="V212" s="675"/>
      <c r="W212" s="676"/>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712">
        <f>IF($BI$3="４週",SUM(AA212:BB212),IF($BI$3="暦月",SUM(AA212:BE212),""))</f>
        <v>0</v>
      </c>
      <c r="BG212" s="713"/>
      <c r="BH212" s="714">
        <f>IF($BI$3="４週",BF212/4,IF($BI$3="暦月",(BF212/($BI$8/7)),""))</f>
        <v>0</v>
      </c>
      <c r="BI212" s="713"/>
      <c r="BJ212" s="709"/>
      <c r="BK212" s="710"/>
      <c r="BL212" s="710"/>
      <c r="BM212" s="710"/>
      <c r="BN212" s="711"/>
    </row>
    <row r="213" spans="2:66" ht="20.25" customHeight="1">
      <c r="B213" s="695">
        <f>B211+1</f>
        <v>99</v>
      </c>
      <c r="C213" s="812"/>
      <c r="D213" s="814"/>
      <c r="E213" s="776"/>
      <c r="F213" s="815"/>
      <c r="G213" s="697"/>
      <c r="H213" s="698"/>
      <c r="I213" s="163"/>
      <c r="J213" s="164"/>
      <c r="K213" s="163"/>
      <c r="L213" s="164"/>
      <c r="M213" s="701"/>
      <c r="N213" s="702"/>
      <c r="O213" s="705"/>
      <c r="P213" s="706"/>
      <c r="Q213" s="706"/>
      <c r="R213" s="698"/>
      <c r="S213" s="674"/>
      <c r="T213" s="675"/>
      <c r="U213" s="675"/>
      <c r="V213" s="675"/>
      <c r="W213" s="676"/>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680"/>
      <c r="BG213" s="681"/>
      <c r="BH213" s="682"/>
      <c r="BI213" s="683"/>
      <c r="BJ213" s="684"/>
      <c r="BK213" s="685"/>
      <c r="BL213" s="685"/>
      <c r="BM213" s="685"/>
      <c r="BN213" s="686"/>
    </row>
    <row r="214" spans="2:66" ht="20.25" customHeight="1">
      <c r="B214" s="715"/>
      <c r="C214" s="813"/>
      <c r="D214" s="816"/>
      <c r="E214" s="776"/>
      <c r="F214" s="815"/>
      <c r="G214" s="716"/>
      <c r="H214" s="717"/>
      <c r="I214" s="207"/>
      <c r="J214" s="208">
        <f>G213</f>
        <v>0</v>
      </c>
      <c r="K214" s="207"/>
      <c r="L214" s="208">
        <f>M213</f>
        <v>0</v>
      </c>
      <c r="M214" s="718"/>
      <c r="N214" s="719"/>
      <c r="O214" s="720"/>
      <c r="P214" s="721"/>
      <c r="Q214" s="721"/>
      <c r="R214" s="717"/>
      <c r="S214" s="674"/>
      <c r="T214" s="675"/>
      <c r="U214" s="675"/>
      <c r="V214" s="675"/>
      <c r="W214" s="676"/>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712">
        <f>IF($BI$3="４週",SUM(AA214:BB214),IF($BI$3="暦月",SUM(AA214:BE214),""))</f>
        <v>0</v>
      </c>
      <c r="BG214" s="713"/>
      <c r="BH214" s="714">
        <f>IF($BI$3="４週",BF214/4,IF($BI$3="暦月",(BF214/($BI$8/7)),""))</f>
        <v>0</v>
      </c>
      <c r="BI214" s="713"/>
      <c r="BJ214" s="709"/>
      <c r="BK214" s="710"/>
      <c r="BL214" s="710"/>
      <c r="BM214" s="710"/>
      <c r="BN214" s="711"/>
    </row>
    <row r="215" spans="2:66" ht="20.25" customHeight="1">
      <c r="B215" s="695">
        <f>B213+1</f>
        <v>100</v>
      </c>
      <c r="C215" s="812"/>
      <c r="D215" s="814"/>
      <c r="E215" s="776"/>
      <c r="F215" s="815"/>
      <c r="G215" s="697"/>
      <c r="H215" s="698"/>
      <c r="I215" s="165"/>
      <c r="J215" s="166"/>
      <c r="K215" s="165"/>
      <c r="L215" s="166"/>
      <c r="M215" s="701"/>
      <c r="N215" s="702"/>
      <c r="O215" s="705"/>
      <c r="P215" s="706"/>
      <c r="Q215" s="706"/>
      <c r="R215" s="698"/>
      <c r="S215" s="674"/>
      <c r="T215" s="675"/>
      <c r="U215" s="675"/>
      <c r="V215" s="675"/>
      <c r="W215" s="676"/>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680"/>
      <c r="BG215" s="681"/>
      <c r="BH215" s="682"/>
      <c r="BI215" s="683"/>
      <c r="BJ215" s="684"/>
      <c r="BK215" s="685"/>
      <c r="BL215" s="685"/>
      <c r="BM215" s="685"/>
      <c r="BN215" s="686"/>
    </row>
    <row r="216" spans="2:66" ht="20.25" customHeight="1" thickBot="1">
      <c r="B216" s="696"/>
      <c r="C216" s="821"/>
      <c r="D216" s="822"/>
      <c r="E216" s="823"/>
      <c r="F216" s="824"/>
      <c r="G216" s="699"/>
      <c r="H216" s="700"/>
      <c r="I216" s="190"/>
      <c r="J216" s="191">
        <f>G215</f>
        <v>0</v>
      </c>
      <c r="K216" s="190"/>
      <c r="L216" s="191">
        <f>M215</f>
        <v>0</v>
      </c>
      <c r="M216" s="703"/>
      <c r="N216" s="704"/>
      <c r="O216" s="707"/>
      <c r="P216" s="708"/>
      <c r="Q216" s="708"/>
      <c r="R216" s="700"/>
      <c r="S216" s="677"/>
      <c r="T216" s="678"/>
      <c r="U216" s="678"/>
      <c r="V216" s="678"/>
      <c r="W216" s="679"/>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690">
        <f>IF($BI$3="４週",SUM(AA216:BB216),IF($BI$3="暦月",SUM(AA216:BE216),""))</f>
        <v>0</v>
      </c>
      <c r="BG216" s="691"/>
      <c r="BH216" s="692">
        <f>IF($BI$3="４週",BF216/4,IF($BI$3="暦月",(BF216/($BI$8/7)),""))</f>
        <v>0</v>
      </c>
      <c r="BI216" s="691"/>
      <c r="BJ216" s="687"/>
      <c r="BK216" s="688"/>
      <c r="BL216" s="688"/>
      <c r="BM216" s="688"/>
      <c r="BN216" s="689"/>
    </row>
    <row r="217" spans="2:66" ht="20.25" customHeight="1">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671"/>
      <c r="BK219" s="671"/>
      <c r="BL219" s="671"/>
      <c r="BM219" s="671"/>
      <c r="BN219" s="180"/>
    </row>
    <row r="220" spans="2:66" ht="20.25" customHeight="1">
      <c r="B220" s="49"/>
      <c r="C220" s="49"/>
      <c r="D220" s="49"/>
      <c r="E220" s="49"/>
      <c r="F220" s="49"/>
      <c r="G220" s="69"/>
      <c r="H220" s="69"/>
      <c r="I220" s="69"/>
      <c r="J220" s="69"/>
      <c r="K220" s="69"/>
      <c r="L220" s="69"/>
      <c r="M220" s="124"/>
      <c r="N220" s="125"/>
      <c r="O220" s="657" t="s">
        <v>132</v>
      </c>
      <c r="P220" s="657"/>
      <c r="Q220" s="657" t="s">
        <v>133</v>
      </c>
      <c r="R220" s="657"/>
      <c r="S220" s="657"/>
      <c r="T220" s="657"/>
      <c r="U220" s="125"/>
      <c r="V220" s="672" t="s">
        <v>134</v>
      </c>
      <c r="W220" s="672"/>
      <c r="X220" s="672"/>
      <c r="Y220" s="672"/>
      <c r="Z220" s="129"/>
      <c r="AA220" s="130" t="s">
        <v>135</v>
      </c>
      <c r="AB220" s="130"/>
      <c r="AC220" s="2"/>
      <c r="AD220" s="127"/>
      <c r="AE220" s="657" t="s">
        <v>132</v>
      </c>
      <c r="AF220" s="657"/>
      <c r="AG220" s="657" t="s">
        <v>133</v>
      </c>
      <c r="AH220" s="657"/>
      <c r="AI220" s="657"/>
      <c r="AJ220" s="657"/>
      <c r="AK220" s="125"/>
      <c r="AL220" s="672" t="s">
        <v>134</v>
      </c>
      <c r="AM220" s="672"/>
      <c r="AN220" s="672"/>
      <c r="AO220" s="672"/>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673"/>
      <c r="BK220" s="673"/>
      <c r="BL220" s="673"/>
      <c r="BM220" s="673"/>
      <c r="BN220" s="180"/>
    </row>
    <row r="221" spans="2:66" ht="20.25" customHeight="1">
      <c r="B221" s="49"/>
      <c r="C221" s="49"/>
      <c r="D221" s="49"/>
      <c r="E221" s="49"/>
      <c r="F221" s="49"/>
      <c r="G221" s="69"/>
      <c r="H221" s="69"/>
      <c r="I221" s="69"/>
      <c r="J221" s="69"/>
      <c r="K221" s="69"/>
      <c r="L221" s="69"/>
      <c r="M221" s="124"/>
      <c r="N221" s="125"/>
      <c r="O221" s="658"/>
      <c r="P221" s="658"/>
      <c r="Q221" s="658" t="s">
        <v>136</v>
      </c>
      <c r="R221" s="658"/>
      <c r="S221" s="658" t="s">
        <v>137</v>
      </c>
      <c r="T221" s="658"/>
      <c r="U221" s="125"/>
      <c r="V221" s="658" t="s">
        <v>136</v>
      </c>
      <c r="W221" s="658"/>
      <c r="X221" s="658" t="s">
        <v>137</v>
      </c>
      <c r="Y221" s="658"/>
      <c r="Z221" s="129"/>
      <c r="AA221" s="130" t="s">
        <v>138</v>
      </c>
      <c r="AB221" s="130"/>
      <c r="AC221" s="2"/>
      <c r="AD221" s="127"/>
      <c r="AE221" s="658"/>
      <c r="AF221" s="658"/>
      <c r="AG221" s="658" t="s">
        <v>136</v>
      </c>
      <c r="AH221" s="658"/>
      <c r="AI221" s="658" t="s">
        <v>137</v>
      </c>
      <c r="AJ221" s="658"/>
      <c r="AK221" s="125"/>
      <c r="AL221" s="658" t="s">
        <v>136</v>
      </c>
      <c r="AM221" s="658"/>
      <c r="AN221" s="658" t="s">
        <v>137</v>
      </c>
      <c r="AO221" s="658"/>
      <c r="AP221" s="129"/>
      <c r="AQ221" s="130" t="s">
        <v>138</v>
      </c>
      <c r="AR221" s="130"/>
      <c r="AS221" s="127"/>
      <c r="AT221" s="127"/>
      <c r="AU221" s="131" t="s">
        <v>103</v>
      </c>
      <c r="AV221" s="131"/>
      <c r="AW221" s="131"/>
      <c r="AX221" s="131"/>
      <c r="AY221" s="129"/>
      <c r="AZ221" s="130" t="s">
        <v>104</v>
      </c>
      <c r="BA221" s="131"/>
      <c r="BB221" s="131"/>
      <c r="BC221" s="131"/>
      <c r="BD221" s="129"/>
      <c r="BE221" s="658" t="s">
        <v>139</v>
      </c>
      <c r="BF221" s="658"/>
      <c r="BG221" s="658"/>
      <c r="BH221" s="658"/>
      <c r="BI221" s="76"/>
      <c r="BJ221" s="670"/>
      <c r="BK221" s="670"/>
      <c r="BL221" s="670"/>
      <c r="BM221" s="670"/>
      <c r="BN221" s="180"/>
    </row>
    <row r="222" spans="2:66" ht="20.25" customHeight="1">
      <c r="B222" s="49"/>
      <c r="C222" s="49"/>
      <c r="D222" s="49"/>
      <c r="E222" s="49"/>
      <c r="F222" s="49"/>
      <c r="G222" s="69"/>
      <c r="H222" s="69"/>
      <c r="I222" s="69"/>
      <c r="J222" s="69"/>
      <c r="K222" s="69"/>
      <c r="L222" s="69"/>
      <c r="M222" s="124"/>
      <c r="N222" s="125"/>
      <c r="O222" s="648" t="s">
        <v>6</v>
      </c>
      <c r="P222" s="648"/>
      <c r="Q222" s="653">
        <f>SUMIFS($BF$17:$BF$216,$J$17:$J$216,"看護職員",$L$17:$L$216,"A")</f>
        <v>0</v>
      </c>
      <c r="R222" s="653"/>
      <c r="S222" s="654">
        <f>SUMIFS($BH$17:$BH$216,$J$17:$J$216,"看護職員",$L$17:$L$216,"A")</f>
        <v>0</v>
      </c>
      <c r="T222" s="654"/>
      <c r="U222" s="139"/>
      <c r="V222" s="655">
        <v>0</v>
      </c>
      <c r="W222" s="655"/>
      <c r="X222" s="655">
        <v>0</v>
      </c>
      <c r="Y222" s="655"/>
      <c r="Z222" s="140"/>
      <c r="AA222" s="666">
        <v>0</v>
      </c>
      <c r="AB222" s="667"/>
      <c r="AC222" s="2"/>
      <c r="AD222" s="127"/>
      <c r="AE222" s="648" t="s">
        <v>6</v>
      </c>
      <c r="AF222" s="648"/>
      <c r="AG222" s="653">
        <f>SUMIFS($BF$17:$BF$216,$J$17:$J$216,"介護職員",$L$17:$L$216,"A")</f>
        <v>0</v>
      </c>
      <c r="AH222" s="653"/>
      <c r="AI222" s="654">
        <f>SUMIFS($BH$17:$BH$216,$J$17:$J$216,"介護職員",$L$17:$L$216,"A")</f>
        <v>0</v>
      </c>
      <c r="AJ222" s="654"/>
      <c r="AK222" s="139"/>
      <c r="AL222" s="655">
        <v>0</v>
      </c>
      <c r="AM222" s="655"/>
      <c r="AN222" s="655">
        <v>0</v>
      </c>
      <c r="AO222" s="655"/>
      <c r="AP222" s="140"/>
      <c r="AQ222" s="666">
        <v>0</v>
      </c>
      <c r="AR222" s="667"/>
      <c r="AS222" s="127"/>
      <c r="AT222" s="127"/>
      <c r="AU222" s="693">
        <f>Y236</f>
        <v>0</v>
      </c>
      <c r="AV222" s="648"/>
      <c r="AW222" s="648"/>
      <c r="AX222" s="648"/>
      <c r="AY222" s="181" t="s">
        <v>153</v>
      </c>
      <c r="AZ222" s="693">
        <f>AO236</f>
        <v>0</v>
      </c>
      <c r="BA222" s="694"/>
      <c r="BB222" s="694"/>
      <c r="BC222" s="694"/>
      <c r="BD222" s="181" t="s">
        <v>147</v>
      </c>
      <c r="BE222" s="659">
        <f>ROUNDDOWN(AU222+AZ222,1)</f>
        <v>0</v>
      </c>
      <c r="BF222" s="659"/>
      <c r="BG222" s="659"/>
      <c r="BH222" s="659"/>
      <c r="BI222" s="76"/>
      <c r="BJ222" s="79"/>
      <c r="BK222" s="79"/>
      <c r="BL222" s="79"/>
      <c r="BM222" s="79"/>
      <c r="BN222" s="180"/>
    </row>
    <row r="223" spans="2:66" ht="20.25" customHeight="1">
      <c r="B223" s="49"/>
      <c r="C223" s="49"/>
      <c r="D223" s="49"/>
      <c r="E223" s="49"/>
      <c r="F223" s="49"/>
      <c r="G223" s="69"/>
      <c r="H223" s="69"/>
      <c r="I223" s="69"/>
      <c r="J223" s="69"/>
      <c r="K223" s="69"/>
      <c r="L223" s="69"/>
      <c r="M223" s="124"/>
      <c r="N223" s="125"/>
      <c r="O223" s="648" t="s">
        <v>7</v>
      </c>
      <c r="P223" s="648"/>
      <c r="Q223" s="653">
        <f>SUMIFS($BF$17:$BF$216,$J$17:$J$216,"看護職員",$L$17:$L$216,"B")</f>
        <v>0</v>
      </c>
      <c r="R223" s="653"/>
      <c r="S223" s="654">
        <f>SUMIFS($BH$17:$BH$216,$J$17:$J$216,"看護職員",$L$17:$L$216,"B")</f>
        <v>0</v>
      </c>
      <c r="T223" s="654"/>
      <c r="U223" s="139"/>
      <c r="V223" s="655">
        <v>0</v>
      </c>
      <c r="W223" s="655"/>
      <c r="X223" s="655">
        <v>0</v>
      </c>
      <c r="Y223" s="655"/>
      <c r="Z223" s="140"/>
      <c r="AA223" s="666">
        <v>0</v>
      </c>
      <c r="AB223" s="667"/>
      <c r="AC223" s="2"/>
      <c r="AD223" s="127"/>
      <c r="AE223" s="648" t="s">
        <v>7</v>
      </c>
      <c r="AF223" s="648"/>
      <c r="AG223" s="653">
        <f>SUMIFS($BF$17:$BF$216,$J$17:$J$216,"介護職員",$L$17:$L$216,"B")</f>
        <v>0</v>
      </c>
      <c r="AH223" s="653"/>
      <c r="AI223" s="654">
        <f>SUMIFS($BH$17:$BH$216,$J$17:$J$216,"介護職員",$L$17:$L$216,"B")</f>
        <v>0</v>
      </c>
      <c r="AJ223" s="654"/>
      <c r="AK223" s="139"/>
      <c r="AL223" s="655">
        <v>0</v>
      </c>
      <c r="AM223" s="655"/>
      <c r="AN223" s="655">
        <v>0</v>
      </c>
      <c r="AO223" s="655"/>
      <c r="AP223" s="140"/>
      <c r="AQ223" s="666">
        <v>0</v>
      </c>
      <c r="AR223" s="667"/>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c r="B224" s="49"/>
      <c r="C224" s="49"/>
      <c r="D224" s="49"/>
      <c r="E224" s="49"/>
      <c r="F224" s="49"/>
      <c r="G224" s="69"/>
      <c r="H224" s="69"/>
      <c r="I224" s="69"/>
      <c r="J224" s="69"/>
      <c r="K224" s="69"/>
      <c r="L224" s="69"/>
      <c r="M224" s="124"/>
      <c r="N224" s="125"/>
      <c r="O224" s="648" t="s">
        <v>8</v>
      </c>
      <c r="P224" s="648"/>
      <c r="Q224" s="653">
        <f>SUMIFS($BF$17:$BF$216,$J$17:$J$216,"看護職員",$L$17:$L$216,"C")</f>
        <v>0</v>
      </c>
      <c r="R224" s="653"/>
      <c r="S224" s="654">
        <f>SUMIFS($BH$17:$BH$216,$J$17:$J$216,"看護職員",$L$17:$L$216,"C")</f>
        <v>0</v>
      </c>
      <c r="T224" s="654"/>
      <c r="U224" s="139"/>
      <c r="V224" s="655">
        <v>0</v>
      </c>
      <c r="W224" s="655"/>
      <c r="X224" s="656">
        <v>0</v>
      </c>
      <c r="Y224" s="656"/>
      <c r="Z224" s="140"/>
      <c r="AA224" s="651" t="s">
        <v>36</v>
      </c>
      <c r="AB224" s="652"/>
      <c r="AC224" s="2"/>
      <c r="AD224" s="127"/>
      <c r="AE224" s="648" t="s">
        <v>8</v>
      </c>
      <c r="AF224" s="648"/>
      <c r="AG224" s="653">
        <f>SUMIFS($BF$17:$BF$216,$J$17:$J$216,"介護職員",$L$17:$L$216,"C")</f>
        <v>0</v>
      </c>
      <c r="AH224" s="653"/>
      <c r="AI224" s="654">
        <f>SUMIFS($BH$17:$BH$216,$J$17:$J$216,"介護職員",$L$17:$L$216,"C")</f>
        <v>0</v>
      </c>
      <c r="AJ224" s="654"/>
      <c r="AK224" s="139"/>
      <c r="AL224" s="655">
        <v>0</v>
      </c>
      <c r="AM224" s="655"/>
      <c r="AN224" s="656">
        <v>0</v>
      </c>
      <c r="AO224" s="656"/>
      <c r="AP224" s="140"/>
      <c r="AQ224" s="651" t="s">
        <v>36</v>
      </c>
      <c r="AR224" s="65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c r="B225" s="49"/>
      <c r="C225" s="49"/>
      <c r="D225" s="49"/>
      <c r="E225" s="49"/>
      <c r="F225" s="49"/>
      <c r="G225" s="69"/>
      <c r="H225" s="69"/>
      <c r="I225" s="69"/>
      <c r="J225" s="69"/>
      <c r="K225" s="69"/>
      <c r="L225" s="69"/>
      <c r="M225" s="124"/>
      <c r="N225" s="125"/>
      <c r="O225" s="648" t="s">
        <v>9</v>
      </c>
      <c r="P225" s="648"/>
      <c r="Q225" s="653">
        <f>SUMIFS($BF$17:$BF$216,$J$17:$J$216,"看護職員",$L$17:$L$216,"D")</f>
        <v>0</v>
      </c>
      <c r="R225" s="653"/>
      <c r="S225" s="654">
        <f>SUMIFS($BH$17:$BH$216,$J$17:$J$216,"看護職員",$L$17:$L$216,"D")</f>
        <v>0</v>
      </c>
      <c r="T225" s="654"/>
      <c r="U225" s="139"/>
      <c r="V225" s="655">
        <v>0</v>
      </c>
      <c r="W225" s="655"/>
      <c r="X225" s="656">
        <v>0</v>
      </c>
      <c r="Y225" s="656"/>
      <c r="Z225" s="140"/>
      <c r="AA225" s="651" t="s">
        <v>36</v>
      </c>
      <c r="AB225" s="652"/>
      <c r="AC225" s="2"/>
      <c r="AD225" s="127"/>
      <c r="AE225" s="648" t="s">
        <v>9</v>
      </c>
      <c r="AF225" s="648"/>
      <c r="AG225" s="653">
        <f>SUMIFS($BF$17:$BF$216,$J$17:$J$216,"介護職員",$L$17:$L$216,"D")</f>
        <v>0</v>
      </c>
      <c r="AH225" s="653"/>
      <c r="AI225" s="654">
        <f>SUMIFS($BH$17:$BH$216,$J$17:$J$216,"介護職員",$L$17:$L$216,"D")</f>
        <v>0</v>
      </c>
      <c r="AJ225" s="654"/>
      <c r="AK225" s="139"/>
      <c r="AL225" s="655">
        <v>0</v>
      </c>
      <c r="AM225" s="655"/>
      <c r="AN225" s="656">
        <v>0</v>
      </c>
      <c r="AO225" s="656"/>
      <c r="AP225" s="140"/>
      <c r="AQ225" s="651" t="s">
        <v>36</v>
      </c>
      <c r="AR225" s="65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c r="B226" s="49"/>
      <c r="C226" s="49"/>
      <c r="D226" s="49"/>
      <c r="E226" s="49"/>
      <c r="F226" s="49"/>
      <c r="G226" s="69"/>
      <c r="H226" s="69"/>
      <c r="I226" s="69"/>
      <c r="J226" s="69"/>
      <c r="K226" s="69"/>
      <c r="L226" s="69"/>
      <c r="M226" s="124"/>
      <c r="N226" s="125"/>
      <c r="O226" s="648" t="s">
        <v>139</v>
      </c>
      <c r="P226" s="648"/>
      <c r="Q226" s="653">
        <f>SUM(Q222:R225)</f>
        <v>0</v>
      </c>
      <c r="R226" s="653"/>
      <c r="S226" s="654">
        <f>SUM(S222:T225)</f>
        <v>0</v>
      </c>
      <c r="T226" s="654"/>
      <c r="U226" s="139"/>
      <c r="V226" s="653">
        <f>SUM(V222:W225)</f>
        <v>0</v>
      </c>
      <c r="W226" s="653"/>
      <c r="X226" s="654">
        <f>SUM(X222:Y225)</f>
        <v>0</v>
      </c>
      <c r="Y226" s="654"/>
      <c r="Z226" s="140"/>
      <c r="AA226" s="668">
        <f>SUM(AA222:AB223)</f>
        <v>0</v>
      </c>
      <c r="AB226" s="669"/>
      <c r="AC226" s="2"/>
      <c r="AD226" s="127"/>
      <c r="AE226" s="648" t="s">
        <v>139</v>
      </c>
      <c r="AF226" s="648"/>
      <c r="AG226" s="653">
        <f>SUM(AG222:AH225)</f>
        <v>0</v>
      </c>
      <c r="AH226" s="653"/>
      <c r="AI226" s="654">
        <f>SUM(AI222:AJ225)</f>
        <v>0</v>
      </c>
      <c r="AJ226" s="654"/>
      <c r="AK226" s="139"/>
      <c r="AL226" s="653">
        <f>SUM(AL222:AM225)</f>
        <v>0</v>
      </c>
      <c r="AM226" s="653"/>
      <c r="AN226" s="654">
        <f>SUM(AN222:AO225)</f>
        <v>0</v>
      </c>
      <c r="AO226" s="654"/>
      <c r="AP226" s="140"/>
      <c r="AQ226" s="668">
        <f>SUM(AQ222:AR223)</f>
        <v>0</v>
      </c>
      <c r="AR226" s="669"/>
      <c r="AS226" s="127"/>
      <c r="AT226" s="127"/>
      <c r="AU226" s="648" t="s">
        <v>4</v>
      </c>
      <c r="AV226" s="648"/>
      <c r="AW226" s="648" t="s">
        <v>5</v>
      </c>
      <c r="AX226" s="648"/>
      <c r="AY226" s="648"/>
      <c r="AZ226" s="648"/>
      <c r="BA226" s="127"/>
      <c r="BB226" s="127"/>
      <c r="BC226" s="127"/>
      <c r="BD226" s="127"/>
      <c r="BE226" s="127"/>
      <c r="BF226" s="127"/>
      <c r="BG226" s="127"/>
      <c r="BH226" s="128"/>
      <c r="BI226" s="76"/>
      <c r="BJ226" s="180"/>
      <c r="BK226" s="180"/>
      <c r="BL226" s="180"/>
      <c r="BM226" s="180"/>
      <c r="BN226" s="180"/>
    </row>
    <row r="227" spans="2:66" ht="20.25" customHeight="1">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648" t="s">
        <v>6</v>
      </c>
      <c r="AV227" s="648"/>
      <c r="AW227" s="648" t="s">
        <v>94</v>
      </c>
      <c r="AX227" s="648"/>
      <c r="AY227" s="648"/>
      <c r="AZ227" s="648"/>
      <c r="BA227" s="127"/>
      <c r="BB227" s="127"/>
      <c r="BC227" s="127"/>
      <c r="BD227" s="127"/>
      <c r="BE227" s="127"/>
      <c r="BF227" s="127"/>
      <c r="BG227" s="127"/>
      <c r="BH227" s="128"/>
      <c r="BI227" s="76"/>
      <c r="BJ227" s="180"/>
      <c r="BK227" s="180"/>
      <c r="BL227" s="180"/>
      <c r="BM227" s="180"/>
      <c r="BN227" s="180"/>
    </row>
    <row r="228" spans="2:66" ht="20.25" customHeight="1">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662" t="s">
        <v>243</v>
      </c>
      <c r="W228" s="663"/>
      <c r="X228" s="137"/>
      <c r="Y228" s="137"/>
      <c r="Z228" s="125"/>
      <c r="AA228" s="125"/>
      <c r="AB228" s="125"/>
      <c r="AC228" s="127"/>
      <c r="AD228" s="127"/>
      <c r="AE228" s="126" t="s">
        <v>142</v>
      </c>
      <c r="AF228" s="125"/>
      <c r="AG228" s="125"/>
      <c r="AH228" s="125"/>
      <c r="AI228" s="125"/>
      <c r="AJ228" s="125"/>
      <c r="AK228" s="160" t="s">
        <v>242</v>
      </c>
      <c r="AL228" s="664" t="str">
        <f>V228</f>
        <v>週</v>
      </c>
      <c r="AM228" s="665"/>
      <c r="AN228" s="137"/>
      <c r="AO228" s="137"/>
      <c r="AP228" s="125"/>
      <c r="AQ228" s="125"/>
      <c r="AR228" s="125"/>
      <c r="AS228" s="127"/>
      <c r="AT228" s="127"/>
      <c r="AU228" s="648" t="s">
        <v>7</v>
      </c>
      <c r="AV228" s="648"/>
      <c r="AW228" s="648" t="s">
        <v>95</v>
      </c>
      <c r="AX228" s="648"/>
      <c r="AY228" s="648"/>
      <c r="AZ228" s="648"/>
      <c r="BA228" s="127"/>
      <c r="BB228" s="127"/>
      <c r="BC228" s="127"/>
      <c r="BD228" s="127"/>
      <c r="BE228" s="127"/>
      <c r="BF228" s="127"/>
      <c r="BG228" s="127"/>
      <c r="BH228" s="128"/>
      <c r="BI228" s="76"/>
      <c r="BJ228" s="180"/>
      <c r="BK228" s="180"/>
      <c r="BL228" s="180"/>
      <c r="BM228" s="180"/>
      <c r="BN228" s="180"/>
    </row>
    <row r="229" spans="2:66" ht="20.25" customHeight="1">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648" t="s">
        <v>8</v>
      </c>
      <c r="AV229" s="648"/>
      <c r="AW229" s="648" t="s">
        <v>96</v>
      </c>
      <c r="AX229" s="648"/>
      <c r="AY229" s="648"/>
      <c r="AZ229" s="648"/>
      <c r="BA229" s="127"/>
      <c r="BB229" s="127"/>
      <c r="BC229" s="127"/>
      <c r="BD229" s="127"/>
      <c r="BE229" s="127"/>
      <c r="BF229" s="127"/>
      <c r="BG229" s="127"/>
      <c r="BH229" s="128"/>
      <c r="BI229" s="76"/>
      <c r="BJ229" s="180"/>
      <c r="BK229" s="180"/>
      <c r="BL229" s="180"/>
      <c r="BM229" s="180"/>
      <c r="BN229" s="180"/>
    </row>
    <row r="230" spans="2:66" ht="20.25" customHeight="1">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648" t="s">
        <v>9</v>
      </c>
      <c r="AV230" s="648"/>
      <c r="AW230" s="648" t="s">
        <v>157</v>
      </c>
      <c r="AX230" s="648"/>
      <c r="AY230" s="648"/>
      <c r="AZ230" s="648"/>
      <c r="BA230" s="127"/>
      <c r="BB230" s="127"/>
      <c r="BC230" s="127"/>
      <c r="BD230" s="127"/>
      <c r="BE230" s="127"/>
      <c r="BF230" s="127"/>
      <c r="BG230" s="127"/>
      <c r="BH230" s="128"/>
      <c r="BI230" s="76"/>
      <c r="BJ230" s="180"/>
      <c r="BK230" s="180"/>
      <c r="BL230" s="180"/>
      <c r="BM230" s="180"/>
      <c r="BN230" s="180"/>
    </row>
    <row r="231" spans="2:66" ht="20.25" customHeight="1">
      <c r="M231" s="2"/>
      <c r="N231" s="2"/>
      <c r="O231" s="649">
        <f>IF($V$228="週",X226,V226)</f>
        <v>0</v>
      </c>
      <c r="P231" s="649"/>
      <c r="Q231" s="649"/>
      <c r="R231" s="649"/>
      <c r="S231" s="181" t="s">
        <v>146</v>
      </c>
      <c r="T231" s="648">
        <f>IF($V$228="週",$BE$6,$BI$6)</f>
        <v>40</v>
      </c>
      <c r="U231" s="648"/>
      <c r="V231" s="648"/>
      <c r="W231" s="648"/>
      <c r="X231" s="181" t="s">
        <v>147</v>
      </c>
      <c r="Y231" s="650">
        <f>ROUNDDOWN(O231/T231,1)</f>
        <v>0</v>
      </c>
      <c r="Z231" s="650"/>
      <c r="AA231" s="650"/>
      <c r="AB231" s="650"/>
      <c r="AC231" s="2"/>
      <c r="AD231" s="2"/>
      <c r="AE231" s="649">
        <f>IF($AL$228="週",AN226,AL226)</f>
        <v>0</v>
      </c>
      <c r="AF231" s="649"/>
      <c r="AG231" s="649"/>
      <c r="AH231" s="649"/>
      <c r="AI231" s="181" t="s">
        <v>146</v>
      </c>
      <c r="AJ231" s="648">
        <f>IF($AL$228="週",$BE$6,$BI$6)</f>
        <v>40</v>
      </c>
      <c r="AK231" s="648"/>
      <c r="AL231" s="648"/>
      <c r="AM231" s="648"/>
      <c r="AN231" s="181" t="s">
        <v>147</v>
      </c>
      <c r="AO231" s="650">
        <f>ROUNDDOWN(AE231/AJ231,1)</f>
        <v>0</v>
      </c>
      <c r="AP231" s="650"/>
      <c r="AQ231" s="650"/>
      <c r="AR231" s="650"/>
      <c r="AS231" s="2"/>
      <c r="AT231" s="2"/>
      <c r="AU231" s="2"/>
      <c r="AV231" s="2"/>
      <c r="AW231" s="2"/>
      <c r="AX231" s="2"/>
      <c r="AY231" s="2"/>
      <c r="AZ231" s="2"/>
      <c r="BA231" s="2"/>
      <c r="BB231" s="2"/>
      <c r="BC231" s="2"/>
      <c r="BD231" s="2"/>
      <c r="BE231" s="2"/>
      <c r="BF231" s="2"/>
      <c r="BG231" s="2"/>
      <c r="BH231" s="2"/>
    </row>
    <row r="232" spans="2:66" ht="20.25" customHeight="1">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c r="M234" s="2"/>
      <c r="N234" s="2"/>
      <c r="O234" s="125" t="s">
        <v>135</v>
      </c>
      <c r="P234" s="125"/>
      <c r="Q234" s="125"/>
      <c r="R234" s="125"/>
      <c r="S234" s="125"/>
      <c r="T234" s="125"/>
      <c r="U234" s="125"/>
      <c r="V234" s="125"/>
      <c r="W234" s="125"/>
      <c r="X234" s="126"/>
      <c r="Y234" s="657"/>
      <c r="Z234" s="657"/>
      <c r="AA234" s="657"/>
      <c r="AB234" s="657"/>
      <c r="AC234" s="2"/>
      <c r="AD234" s="2"/>
      <c r="AE234" s="125" t="s">
        <v>135</v>
      </c>
      <c r="AF234" s="125"/>
      <c r="AG234" s="125"/>
      <c r="AH234" s="125"/>
      <c r="AI234" s="125"/>
      <c r="AJ234" s="125"/>
      <c r="AK234" s="125"/>
      <c r="AL234" s="125"/>
      <c r="AM234" s="125"/>
      <c r="AN234" s="126"/>
      <c r="AO234" s="657"/>
      <c r="AP234" s="657"/>
      <c r="AQ234" s="657"/>
      <c r="AR234" s="657"/>
      <c r="AS234" s="2"/>
      <c r="AT234" s="2"/>
      <c r="AU234" s="2"/>
      <c r="AV234" s="2"/>
      <c r="AW234" s="2"/>
      <c r="AX234" s="2"/>
      <c r="AY234" s="2"/>
      <c r="AZ234" s="2"/>
      <c r="BA234" s="2"/>
      <c r="BB234" s="2"/>
      <c r="BC234" s="2"/>
      <c r="BD234" s="2"/>
      <c r="BE234" s="2"/>
      <c r="BF234" s="2"/>
      <c r="BG234" s="2"/>
      <c r="BH234" s="2"/>
    </row>
    <row r="235" spans="2:66" ht="20.25" customHeight="1">
      <c r="M235" s="2"/>
      <c r="N235" s="2"/>
      <c r="O235" s="129" t="s">
        <v>149</v>
      </c>
      <c r="P235" s="129"/>
      <c r="Q235" s="129"/>
      <c r="R235" s="129"/>
      <c r="S235" s="129"/>
      <c r="T235" s="125" t="s">
        <v>150</v>
      </c>
      <c r="U235" s="129"/>
      <c r="V235" s="129"/>
      <c r="W235" s="129"/>
      <c r="X235" s="129"/>
      <c r="Y235" s="658" t="s">
        <v>139</v>
      </c>
      <c r="Z235" s="658"/>
      <c r="AA235" s="658"/>
      <c r="AB235" s="658"/>
      <c r="AC235" s="2"/>
      <c r="AD235" s="2"/>
      <c r="AE235" s="129" t="s">
        <v>149</v>
      </c>
      <c r="AF235" s="129"/>
      <c r="AG235" s="129"/>
      <c r="AH235" s="129"/>
      <c r="AI235" s="129"/>
      <c r="AJ235" s="125" t="s">
        <v>150</v>
      </c>
      <c r="AK235" s="129"/>
      <c r="AL235" s="129"/>
      <c r="AM235" s="129"/>
      <c r="AN235" s="129"/>
      <c r="AO235" s="658" t="s">
        <v>139</v>
      </c>
      <c r="AP235" s="658"/>
      <c r="AQ235" s="658"/>
      <c r="AR235" s="658"/>
      <c r="AS235" s="2"/>
      <c r="AT235" s="2"/>
      <c r="AU235" s="2"/>
      <c r="AV235" s="2"/>
      <c r="AW235" s="2"/>
      <c r="AX235" s="2"/>
      <c r="AY235" s="2"/>
      <c r="AZ235" s="2"/>
      <c r="BA235" s="2"/>
      <c r="BB235" s="2"/>
      <c r="BC235" s="2"/>
      <c r="BD235" s="2"/>
      <c r="BE235" s="2"/>
      <c r="BF235" s="2"/>
      <c r="BG235" s="2"/>
      <c r="BH235" s="2"/>
    </row>
    <row r="236" spans="2:66" ht="20.25" customHeight="1">
      <c r="M236" s="2"/>
      <c r="N236" s="2"/>
      <c r="O236" s="648">
        <f>AA226</f>
        <v>0</v>
      </c>
      <c r="P236" s="648"/>
      <c r="Q236" s="648"/>
      <c r="R236" s="648"/>
      <c r="S236" s="181" t="s">
        <v>153</v>
      </c>
      <c r="T236" s="650">
        <f>Y231</f>
        <v>0</v>
      </c>
      <c r="U236" s="650"/>
      <c r="V236" s="650"/>
      <c r="W236" s="650"/>
      <c r="X236" s="181" t="s">
        <v>147</v>
      </c>
      <c r="Y236" s="659">
        <f>ROUNDDOWN(O236+T236,1)</f>
        <v>0</v>
      </c>
      <c r="Z236" s="659"/>
      <c r="AA236" s="659"/>
      <c r="AB236" s="659"/>
      <c r="AC236" s="138"/>
      <c r="AD236" s="138"/>
      <c r="AE236" s="660">
        <f>AQ226</f>
        <v>0</v>
      </c>
      <c r="AF236" s="660"/>
      <c r="AG236" s="660"/>
      <c r="AH236" s="660"/>
      <c r="AI236" s="136" t="s">
        <v>153</v>
      </c>
      <c r="AJ236" s="661">
        <f>AO231</f>
        <v>0</v>
      </c>
      <c r="AK236" s="661"/>
      <c r="AL236" s="661"/>
      <c r="AM236" s="661"/>
      <c r="AN236" s="136" t="s">
        <v>147</v>
      </c>
      <c r="AO236" s="659">
        <f>ROUNDDOWN(AE236+AJ236,1)</f>
        <v>0</v>
      </c>
      <c r="AP236" s="659"/>
      <c r="AQ236" s="659"/>
      <c r="AR236" s="659"/>
      <c r="AS236" s="2"/>
      <c r="AT236" s="2"/>
      <c r="AU236" s="2"/>
      <c r="AV236" s="2"/>
      <c r="AW236" s="2"/>
      <c r="AX236" s="2"/>
      <c r="AY236" s="2"/>
      <c r="AZ236" s="2"/>
      <c r="BA236" s="2"/>
      <c r="BB236" s="2"/>
      <c r="BC236" s="2"/>
      <c r="BD236" s="2"/>
      <c r="BE236" s="2"/>
      <c r="BF236" s="2"/>
      <c r="BG236" s="2"/>
      <c r="BH236" s="2"/>
    </row>
    <row r="237" spans="2:66" ht="20.25" customHeight="1"/>
    <row r="238" spans="2:66" ht="20.25" customHeight="1"/>
    <row r="239" spans="2:66" ht="20.25" customHeight="1"/>
    <row r="240" spans="2:66"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83" spans="1:63">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c r="G287" s="3"/>
      <c r="H287" s="3"/>
      <c r="I287" s="3"/>
      <c r="J287" s="3"/>
      <c r="K287" s="3"/>
      <c r="L287" s="3"/>
      <c r="M287" s="3"/>
      <c r="N287" s="3"/>
    </row>
    <row r="288" spans="1:63">
      <c r="G288" s="3"/>
      <c r="H288" s="3"/>
      <c r="I288" s="3"/>
      <c r="J288" s="3"/>
      <c r="K288" s="3"/>
      <c r="L288" s="3"/>
      <c r="M288" s="3"/>
      <c r="N288" s="3"/>
    </row>
    <row r="289" spans="7:14">
      <c r="G289" s="3"/>
      <c r="H289" s="3"/>
      <c r="I289" s="3"/>
      <c r="J289" s="3"/>
      <c r="K289" s="3"/>
      <c r="L289" s="3"/>
      <c r="M289" s="3"/>
      <c r="N289" s="3"/>
    </row>
    <row r="290" spans="7:1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76" priority="238">
      <formula>OR(#REF!=$B217,#REF!=$B217)</formula>
    </cfRule>
  </conditionalFormatting>
  <conditionalFormatting sqref="AD220 AA220:AB220 AA229:AD229 AS229:BE229 AS220:BE220">
    <cfRule type="expression" dxfId="275" priority="239">
      <formula>OR(#REF!=$B218,#REF!=$B218)</formula>
    </cfRule>
  </conditionalFormatting>
  <conditionalFormatting sqref="AQ230:AR230">
    <cfRule type="expression" dxfId="274" priority="236">
      <formula>OR(#REF!=$B217,#REF!=$B217)</formula>
    </cfRule>
  </conditionalFormatting>
  <conditionalFormatting sqref="AQ220:AR220 AQ229:AR229">
    <cfRule type="expression" dxfId="273" priority="237">
      <formula>OR(#REF!=$B218,#REF!=$B218)</formula>
    </cfRule>
  </conditionalFormatting>
  <conditionalFormatting sqref="BF18:BI18">
    <cfRule type="expression" dxfId="272" priority="235">
      <formula>INDIRECT(ADDRESS(ROW(),COLUMN()))=TRUNC(INDIRECT(ADDRESS(ROW(),COLUMN())))</formula>
    </cfRule>
  </conditionalFormatting>
  <conditionalFormatting sqref="BF20:BI20">
    <cfRule type="expression" dxfId="271" priority="234">
      <formula>INDIRECT(ADDRESS(ROW(),COLUMN()))=TRUNC(INDIRECT(ADDRESS(ROW(),COLUMN())))</formula>
    </cfRule>
  </conditionalFormatting>
  <conditionalFormatting sqref="BF22:BI22">
    <cfRule type="expression" dxfId="270" priority="233">
      <formula>INDIRECT(ADDRESS(ROW(),COLUMN()))=TRUNC(INDIRECT(ADDRESS(ROW(),COLUMN())))</formula>
    </cfRule>
  </conditionalFormatting>
  <conditionalFormatting sqref="BF24:BI24">
    <cfRule type="expression" dxfId="269" priority="232">
      <formula>INDIRECT(ADDRESS(ROW(),COLUMN()))=TRUNC(INDIRECT(ADDRESS(ROW(),COLUMN())))</formula>
    </cfRule>
  </conditionalFormatting>
  <conditionalFormatting sqref="BF26:BI26">
    <cfRule type="expression" dxfId="268" priority="231">
      <formula>INDIRECT(ADDRESS(ROW(),COLUMN()))=TRUNC(INDIRECT(ADDRESS(ROW(),COLUMN())))</formula>
    </cfRule>
  </conditionalFormatting>
  <conditionalFormatting sqref="BF28:BI28">
    <cfRule type="expression" dxfId="267" priority="230">
      <formula>INDIRECT(ADDRESS(ROW(),COLUMN()))=TRUNC(INDIRECT(ADDRESS(ROW(),COLUMN())))</formula>
    </cfRule>
  </conditionalFormatting>
  <conditionalFormatting sqref="BF30:BI30">
    <cfRule type="expression" dxfId="266" priority="229">
      <formula>INDIRECT(ADDRESS(ROW(),COLUMN()))=TRUNC(INDIRECT(ADDRESS(ROW(),COLUMN())))</formula>
    </cfRule>
  </conditionalFormatting>
  <conditionalFormatting sqref="BF32:BI32">
    <cfRule type="expression" dxfId="265" priority="228">
      <formula>INDIRECT(ADDRESS(ROW(),COLUMN()))=TRUNC(INDIRECT(ADDRESS(ROW(),COLUMN())))</formula>
    </cfRule>
  </conditionalFormatting>
  <conditionalFormatting sqref="BF34:BI34">
    <cfRule type="expression" dxfId="264" priority="227">
      <formula>INDIRECT(ADDRESS(ROW(),COLUMN()))=TRUNC(INDIRECT(ADDRESS(ROW(),COLUMN())))</formula>
    </cfRule>
  </conditionalFormatting>
  <conditionalFormatting sqref="BF36:BI36">
    <cfRule type="expression" dxfId="263" priority="226">
      <formula>INDIRECT(ADDRESS(ROW(),COLUMN()))=TRUNC(INDIRECT(ADDRESS(ROW(),COLUMN())))</formula>
    </cfRule>
  </conditionalFormatting>
  <conditionalFormatting sqref="BF38:BI38">
    <cfRule type="expression" dxfId="262" priority="225">
      <formula>INDIRECT(ADDRESS(ROW(),COLUMN()))=TRUNC(INDIRECT(ADDRESS(ROW(),COLUMN())))</formula>
    </cfRule>
  </conditionalFormatting>
  <conditionalFormatting sqref="BF40:BI40">
    <cfRule type="expression" dxfId="261" priority="224">
      <formula>INDIRECT(ADDRESS(ROW(),COLUMN()))=TRUNC(INDIRECT(ADDRESS(ROW(),COLUMN())))</formula>
    </cfRule>
  </conditionalFormatting>
  <conditionalFormatting sqref="BF42:BI42">
    <cfRule type="expression" dxfId="260" priority="223">
      <formula>INDIRECT(ADDRESS(ROW(),COLUMN()))=TRUNC(INDIRECT(ADDRESS(ROW(),COLUMN())))</formula>
    </cfRule>
  </conditionalFormatting>
  <conditionalFormatting sqref="BF44:BI44">
    <cfRule type="expression" dxfId="259" priority="222">
      <formula>INDIRECT(ADDRESS(ROW(),COLUMN()))=TRUNC(INDIRECT(ADDRESS(ROW(),COLUMN())))</formula>
    </cfRule>
  </conditionalFormatting>
  <conditionalFormatting sqref="BF46:BI46">
    <cfRule type="expression" dxfId="258" priority="221">
      <formula>INDIRECT(ADDRESS(ROW(),COLUMN()))=TRUNC(INDIRECT(ADDRESS(ROW(),COLUMN())))</formula>
    </cfRule>
  </conditionalFormatting>
  <conditionalFormatting sqref="BF48:BI48">
    <cfRule type="expression" dxfId="257" priority="220">
      <formula>INDIRECT(ADDRESS(ROW(),COLUMN()))=TRUNC(INDIRECT(ADDRESS(ROW(),COLUMN())))</formula>
    </cfRule>
  </conditionalFormatting>
  <conditionalFormatting sqref="BF50:BI50">
    <cfRule type="expression" dxfId="256" priority="219">
      <formula>INDIRECT(ADDRESS(ROW(),COLUMN()))=TRUNC(INDIRECT(ADDRESS(ROW(),COLUMN())))</formula>
    </cfRule>
  </conditionalFormatting>
  <conditionalFormatting sqref="BF52:BI52">
    <cfRule type="expression" dxfId="255" priority="218">
      <formula>INDIRECT(ADDRESS(ROW(),COLUMN()))=TRUNC(INDIRECT(ADDRESS(ROW(),COLUMN())))</formula>
    </cfRule>
  </conditionalFormatting>
  <conditionalFormatting sqref="BF54:BI54">
    <cfRule type="expression" dxfId="254" priority="217">
      <formula>INDIRECT(ADDRESS(ROW(),COLUMN()))=TRUNC(INDIRECT(ADDRESS(ROW(),COLUMN())))</formula>
    </cfRule>
  </conditionalFormatting>
  <conditionalFormatting sqref="BF56:BI56">
    <cfRule type="expression" dxfId="253" priority="216">
      <formula>INDIRECT(ADDRESS(ROW(),COLUMN()))=TRUNC(INDIRECT(ADDRESS(ROW(),COLUMN())))</formula>
    </cfRule>
  </conditionalFormatting>
  <conditionalFormatting sqref="BF58:BI58">
    <cfRule type="expression" dxfId="252" priority="215">
      <formula>INDIRECT(ADDRESS(ROW(),COLUMN()))=TRUNC(INDIRECT(ADDRESS(ROW(),COLUMN())))</formula>
    </cfRule>
  </conditionalFormatting>
  <conditionalFormatting sqref="BF60:BI60">
    <cfRule type="expression" dxfId="251" priority="214">
      <formula>INDIRECT(ADDRESS(ROW(),COLUMN()))=TRUNC(INDIRECT(ADDRESS(ROW(),COLUMN())))</formula>
    </cfRule>
  </conditionalFormatting>
  <conditionalFormatting sqref="BF62:BI62">
    <cfRule type="expression" dxfId="250" priority="213">
      <formula>INDIRECT(ADDRESS(ROW(),COLUMN()))=TRUNC(INDIRECT(ADDRESS(ROW(),COLUMN())))</formula>
    </cfRule>
  </conditionalFormatting>
  <conditionalFormatting sqref="BF64:BI64">
    <cfRule type="expression" dxfId="249" priority="212">
      <formula>INDIRECT(ADDRESS(ROW(),COLUMN()))=TRUNC(INDIRECT(ADDRESS(ROW(),COLUMN())))</formula>
    </cfRule>
  </conditionalFormatting>
  <conditionalFormatting sqref="BF66:BI66">
    <cfRule type="expression" dxfId="248" priority="211">
      <formula>INDIRECT(ADDRESS(ROW(),COLUMN()))=TRUNC(INDIRECT(ADDRESS(ROW(),COLUMN())))</formula>
    </cfRule>
  </conditionalFormatting>
  <conditionalFormatting sqref="BF68:BI68">
    <cfRule type="expression" dxfId="247" priority="210">
      <formula>INDIRECT(ADDRESS(ROW(),COLUMN()))=TRUNC(INDIRECT(ADDRESS(ROW(),COLUMN())))</formula>
    </cfRule>
  </conditionalFormatting>
  <conditionalFormatting sqref="BF70:BI70">
    <cfRule type="expression" dxfId="246" priority="209">
      <formula>INDIRECT(ADDRESS(ROW(),COLUMN()))=TRUNC(INDIRECT(ADDRESS(ROW(),COLUMN())))</formula>
    </cfRule>
  </conditionalFormatting>
  <conditionalFormatting sqref="BF72:BI72">
    <cfRule type="expression" dxfId="245" priority="208">
      <formula>INDIRECT(ADDRESS(ROW(),COLUMN()))=TRUNC(INDIRECT(ADDRESS(ROW(),COLUMN())))</formula>
    </cfRule>
  </conditionalFormatting>
  <conditionalFormatting sqref="BF74:BI74">
    <cfRule type="expression" dxfId="244" priority="207">
      <formula>INDIRECT(ADDRESS(ROW(),COLUMN()))=TRUNC(INDIRECT(ADDRESS(ROW(),COLUMN())))</formula>
    </cfRule>
  </conditionalFormatting>
  <conditionalFormatting sqref="AG226:AR226 AK222:AR225">
    <cfRule type="expression" dxfId="243" priority="204">
      <formula>INDIRECT(ADDRESS(ROW(),COLUMN()))=TRUNC(INDIRECT(ADDRESS(ROW(),COLUMN())))</formula>
    </cfRule>
  </conditionalFormatting>
  <conditionalFormatting sqref="Q222:AB226">
    <cfRule type="expression" dxfId="242" priority="205">
      <formula>INDIRECT(ADDRESS(ROW(),COLUMN()))=TRUNC(INDIRECT(ADDRESS(ROW(),COLUMN())))</formula>
    </cfRule>
  </conditionalFormatting>
  <conditionalFormatting sqref="O231:R231">
    <cfRule type="expression" dxfId="241" priority="203">
      <formula>INDIRECT(ADDRESS(ROW(),COLUMN()))=TRUNC(INDIRECT(ADDRESS(ROW(),COLUMN())))</formula>
    </cfRule>
  </conditionalFormatting>
  <conditionalFormatting sqref="AE231:AH231">
    <cfRule type="expression" dxfId="240" priority="202">
      <formula>INDIRECT(ADDRESS(ROW(),COLUMN()))=TRUNC(INDIRECT(ADDRESS(ROW(),COLUMN())))</formula>
    </cfRule>
  </conditionalFormatting>
  <conditionalFormatting sqref="AG222:AJ225">
    <cfRule type="expression" dxfId="239" priority="201">
      <formula>INDIRECT(ADDRESS(ROW(),COLUMN()))=TRUNC(INDIRECT(ADDRESS(ROW(),COLUMN())))</formula>
    </cfRule>
  </conditionalFormatting>
  <conditionalFormatting sqref="AA18:BE18">
    <cfRule type="expression" dxfId="238" priority="171">
      <formula>INDIRECT(ADDRESS(ROW(),COLUMN()))=TRUNC(INDIRECT(ADDRESS(ROW(),COLUMN())))</formula>
    </cfRule>
  </conditionalFormatting>
  <conditionalFormatting sqref="AA20:BE20">
    <cfRule type="expression" dxfId="237" priority="200">
      <formula>INDIRECT(ADDRESS(ROW(),COLUMN()))=TRUNC(INDIRECT(ADDRESS(ROW(),COLUMN())))</formula>
    </cfRule>
  </conditionalFormatting>
  <conditionalFormatting sqref="AA188:BE188">
    <cfRule type="expression" dxfId="236" priority="29">
      <formula>INDIRECT(ADDRESS(ROW(),COLUMN()))=TRUNC(INDIRECT(ADDRESS(ROW(),COLUMN())))</formula>
    </cfRule>
  </conditionalFormatting>
  <conditionalFormatting sqref="AA22:BE22">
    <cfRule type="expression" dxfId="235" priority="170">
      <formula>INDIRECT(ADDRESS(ROW(),COLUMN()))=TRUNC(INDIRECT(ADDRESS(ROW(),COLUMN())))</formula>
    </cfRule>
  </conditionalFormatting>
  <conditionalFormatting sqref="AA24:BE24">
    <cfRule type="expression" dxfId="234" priority="169">
      <formula>INDIRECT(ADDRESS(ROW(),COLUMN()))=TRUNC(INDIRECT(ADDRESS(ROW(),COLUMN())))</formula>
    </cfRule>
  </conditionalFormatting>
  <conditionalFormatting sqref="AA26:BE26">
    <cfRule type="expression" dxfId="233" priority="168">
      <formula>INDIRECT(ADDRESS(ROW(),COLUMN()))=TRUNC(INDIRECT(ADDRESS(ROW(),COLUMN())))</formula>
    </cfRule>
  </conditionalFormatting>
  <conditionalFormatting sqref="AA28:BE28">
    <cfRule type="expression" dxfId="232" priority="167">
      <formula>INDIRECT(ADDRESS(ROW(),COLUMN()))=TRUNC(INDIRECT(ADDRESS(ROW(),COLUMN())))</formula>
    </cfRule>
  </conditionalFormatting>
  <conditionalFormatting sqref="AA30:BE30">
    <cfRule type="expression" dxfId="231" priority="166">
      <formula>INDIRECT(ADDRESS(ROW(),COLUMN()))=TRUNC(INDIRECT(ADDRESS(ROW(),COLUMN())))</formula>
    </cfRule>
  </conditionalFormatting>
  <conditionalFormatting sqref="AA32:BE32">
    <cfRule type="expression" dxfId="230" priority="165">
      <formula>INDIRECT(ADDRESS(ROW(),COLUMN()))=TRUNC(INDIRECT(ADDRESS(ROW(),COLUMN())))</formula>
    </cfRule>
  </conditionalFormatting>
  <conditionalFormatting sqref="AA34:BE34">
    <cfRule type="expression" dxfId="229" priority="164">
      <formula>INDIRECT(ADDRESS(ROW(),COLUMN()))=TRUNC(INDIRECT(ADDRESS(ROW(),COLUMN())))</formula>
    </cfRule>
  </conditionalFormatting>
  <conditionalFormatting sqref="AA36:BE36">
    <cfRule type="expression" dxfId="228" priority="163">
      <formula>INDIRECT(ADDRESS(ROW(),COLUMN()))=TRUNC(INDIRECT(ADDRESS(ROW(),COLUMN())))</formula>
    </cfRule>
  </conditionalFormatting>
  <conditionalFormatting sqref="AA38:BE38">
    <cfRule type="expression" dxfId="227" priority="162">
      <formula>INDIRECT(ADDRESS(ROW(),COLUMN()))=TRUNC(INDIRECT(ADDRESS(ROW(),COLUMN())))</formula>
    </cfRule>
  </conditionalFormatting>
  <conditionalFormatting sqref="AA40:BE40">
    <cfRule type="expression" dxfId="226" priority="161">
      <formula>INDIRECT(ADDRESS(ROW(),COLUMN()))=TRUNC(INDIRECT(ADDRESS(ROW(),COLUMN())))</formula>
    </cfRule>
  </conditionalFormatting>
  <conditionalFormatting sqref="AA42:BE42">
    <cfRule type="expression" dxfId="225" priority="160">
      <formula>INDIRECT(ADDRESS(ROW(),COLUMN()))=TRUNC(INDIRECT(ADDRESS(ROW(),COLUMN())))</formula>
    </cfRule>
  </conditionalFormatting>
  <conditionalFormatting sqref="AA44:BE44">
    <cfRule type="expression" dxfId="224" priority="159">
      <formula>INDIRECT(ADDRESS(ROW(),COLUMN()))=TRUNC(INDIRECT(ADDRESS(ROW(),COLUMN())))</formula>
    </cfRule>
  </conditionalFormatting>
  <conditionalFormatting sqref="AA46:BE46">
    <cfRule type="expression" dxfId="223" priority="158">
      <formula>INDIRECT(ADDRESS(ROW(),COLUMN()))=TRUNC(INDIRECT(ADDRESS(ROW(),COLUMN())))</formula>
    </cfRule>
  </conditionalFormatting>
  <conditionalFormatting sqref="AA48:BE48">
    <cfRule type="expression" dxfId="222" priority="157">
      <formula>INDIRECT(ADDRESS(ROW(),COLUMN()))=TRUNC(INDIRECT(ADDRESS(ROW(),COLUMN())))</formula>
    </cfRule>
  </conditionalFormatting>
  <conditionalFormatting sqref="AA50:BE50">
    <cfRule type="expression" dxfId="221" priority="156">
      <formula>INDIRECT(ADDRESS(ROW(),COLUMN()))=TRUNC(INDIRECT(ADDRESS(ROW(),COLUMN())))</formula>
    </cfRule>
  </conditionalFormatting>
  <conditionalFormatting sqref="AA52:BE52">
    <cfRule type="expression" dxfId="220" priority="155">
      <formula>INDIRECT(ADDRESS(ROW(),COLUMN()))=TRUNC(INDIRECT(ADDRESS(ROW(),COLUMN())))</formula>
    </cfRule>
  </conditionalFormatting>
  <conditionalFormatting sqref="AA54:BE54">
    <cfRule type="expression" dxfId="219" priority="154">
      <formula>INDIRECT(ADDRESS(ROW(),COLUMN()))=TRUNC(INDIRECT(ADDRESS(ROW(),COLUMN())))</formula>
    </cfRule>
  </conditionalFormatting>
  <conditionalFormatting sqref="AA56:BE56">
    <cfRule type="expression" dxfId="218" priority="153">
      <formula>INDIRECT(ADDRESS(ROW(),COLUMN()))=TRUNC(INDIRECT(ADDRESS(ROW(),COLUMN())))</formula>
    </cfRule>
  </conditionalFormatting>
  <conditionalFormatting sqref="AA58:BE58">
    <cfRule type="expression" dxfId="217" priority="152">
      <formula>INDIRECT(ADDRESS(ROW(),COLUMN()))=TRUNC(INDIRECT(ADDRESS(ROW(),COLUMN())))</formula>
    </cfRule>
  </conditionalFormatting>
  <conditionalFormatting sqref="AA60:BE60">
    <cfRule type="expression" dxfId="216" priority="151">
      <formula>INDIRECT(ADDRESS(ROW(),COLUMN()))=TRUNC(INDIRECT(ADDRESS(ROW(),COLUMN())))</formula>
    </cfRule>
  </conditionalFormatting>
  <conditionalFormatting sqref="AA62:BE62">
    <cfRule type="expression" dxfId="215" priority="150">
      <formula>INDIRECT(ADDRESS(ROW(),COLUMN()))=TRUNC(INDIRECT(ADDRESS(ROW(),COLUMN())))</formula>
    </cfRule>
  </conditionalFormatting>
  <conditionalFormatting sqref="AA64:BE64">
    <cfRule type="expression" dxfId="214" priority="149">
      <formula>INDIRECT(ADDRESS(ROW(),COLUMN()))=TRUNC(INDIRECT(ADDRESS(ROW(),COLUMN())))</formula>
    </cfRule>
  </conditionalFormatting>
  <conditionalFormatting sqref="AA66:BE66">
    <cfRule type="expression" dxfId="213" priority="148">
      <formula>INDIRECT(ADDRESS(ROW(),COLUMN()))=TRUNC(INDIRECT(ADDRESS(ROW(),COLUMN())))</formula>
    </cfRule>
  </conditionalFormatting>
  <conditionalFormatting sqref="AA68:BE68">
    <cfRule type="expression" dxfId="212" priority="147">
      <formula>INDIRECT(ADDRESS(ROW(),COLUMN()))=TRUNC(INDIRECT(ADDRESS(ROW(),COLUMN())))</formula>
    </cfRule>
  </conditionalFormatting>
  <conditionalFormatting sqref="AA70:BE70">
    <cfRule type="expression" dxfId="211" priority="146">
      <formula>INDIRECT(ADDRESS(ROW(),COLUMN()))=TRUNC(INDIRECT(ADDRESS(ROW(),COLUMN())))</formula>
    </cfRule>
  </conditionalFormatting>
  <conditionalFormatting sqref="AA72:BE72">
    <cfRule type="expression" dxfId="210" priority="145">
      <formula>INDIRECT(ADDRESS(ROW(),COLUMN()))=TRUNC(INDIRECT(ADDRESS(ROW(),COLUMN())))</formula>
    </cfRule>
  </conditionalFormatting>
  <conditionalFormatting sqref="AA74:BE74">
    <cfRule type="expression" dxfId="209" priority="144">
      <formula>INDIRECT(ADDRESS(ROW(),COLUMN()))=TRUNC(INDIRECT(ADDRESS(ROW(),COLUMN())))</formula>
    </cfRule>
  </conditionalFormatting>
  <conditionalFormatting sqref="AA76:BE76">
    <cfRule type="expression" dxfId="208" priority="141">
      <formula>INDIRECT(ADDRESS(ROW(),COLUMN()))=TRUNC(INDIRECT(ADDRESS(ROW(),COLUMN())))</formula>
    </cfRule>
  </conditionalFormatting>
  <conditionalFormatting sqref="BF76:BI76">
    <cfRule type="expression" dxfId="207" priority="142">
      <formula>INDIRECT(ADDRESS(ROW(),COLUMN()))=TRUNC(INDIRECT(ADDRESS(ROW(),COLUMN())))</formula>
    </cfRule>
  </conditionalFormatting>
  <conditionalFormatting sqref="BF78:BI78">
    <cfRule type="expression" dxfId="206" priority="140">
      <formula>INDIRECT(ADDRESS(ROW(),COLUMN()))=TRUNC(INDIRECT(ADDRESS(ROW(),COLUMN())))</formula>
    </cfRule>
  </conditionalFormatting>
  <conditionalFormatting sqref="AA78:BE78">
    <cfRule type="expression" dxfId="205" priority="139">
      <formula>INDIRECT(ADDRESS(ROW(),COLUMN()))=TRUNC(INDIRECT(ADDRESS(ROW(),COLUMN())))</formula>
    </cfRule>
  </conditionalFormatting>
  <conditionalFormatting sqref="BF80:BI80">
    <cfRule type="expression" dxfId="204" priority="138">
      <formula>INDIRECT(ADDRESS(ROW(),COLUMN()))=TRUNC(INDIRECT(ADDRESS(ROW(),COLUMN())))</formula>
    </cfRule>
  </conditionalFormatting>
  <conditionalFormatting sqref="AA80:BE80">
    <cfRule type="expression" dxfId="203" priority="137">
      <formula>INDIRECT(ADDRESS(ROW(),COLUMN()))=TRUNC(INDIRECT(ADDRESS(ROW(),COLUMN())))</formula>
    </cfRule>
  </conditionalFormatting>
  <conditionalFormatting sqref="BF82:BI82">
    <cfRule type="expression" dxfId="202" priority="136">
      <formula>INDIRECT(ADDRESS(ROW(),COLUMN()))=TRUNC(INDIRECT(ADDRESS(ROW(),COLUMN())))</formula>
    </cfRule>
  </conditionalFormatting>
  <conditionalFormatting sqref="AA82:BE82">
    <cfRule type="expression" dxfId="201" priority="135">
      <formula>INDIRECT(ADDRESS(ROW(),COLUMN()))=TRUNC(INDIRECT(ADDRESS(ROW(),COLUMN())))</formula>
    </cfRule>
  </conditionalFormatting>
  <conditionalFormatting sqref="BF84:BI84">
    <cfRule type="expression" dxfId="200" priority="134">
      <formula>INDIRECT(ADDRESS(ROW(),COLUMN()))=TRUNC(INDIRECT(ADDRESS(ROW(),COLUMN())))</formula>
    </cfRule>
  </conditionalFormatting>
  <conditionalFormatting sqref="AA84:BE84">
    <cfRule type="expression" dxfId="199" priority="133">
      <formula>INDIRECT(ADDRESS(ROW(),COLUMN()))=TRUNC(INDIRECT(ADDRESS(ROW(),COLUMN())))</formula>
    </cfRule>
  </conditionalFormatting>
  <conditionalFormatting sqref="BF86:BI86">
    <cfRule type="expression" dxfId="198" priority="132">
      <formula>INDIRECT(ADDRESS(ROW(),COLUMN()))=TRUNC(INDIRECT(ADDRESS(ROW(),COLUMN())))</formula>
    </cfRule>
  </conditionalFormatting>
  <conditionalFormatting sqref="AA86:BE86">
    <cfRule type="expression" dxfId="197" priority="131">
      <formula>INDIRECT(ADDRESS(ROW(),COLUMN()))=TRUNC(INDIRECT(ADDRESS(ROW(),COLUMN())))</formula>
    </cfRule>
  </conditionalFormatting>
  <conditionalFormatting sqref="BF88:BI88">
    <cfRule type="expression" dxfId="196" priority="130">
      <formula>INDIRECT(ADDRESS(ROW(),COLUMN()))=TRUNC(INDIRECT(ADDRESS(ROW(),COLUMN())))</formula>
    </cfRule>
  </conditionalFormatting>
  <conditionalFormatting sqref="AA88:BE88">
    <cfRule type="expression" dxfId="195" priority="129">
      <formula>INDIRECT(ADDRESS(ROW(),COLUMN()))=TRUNC(INDIRECT(ADDRESS(ROW(),COLUMN())))</formula>
    </cfRule>
  </conditionalFormatting>
  <conditionalFormatting sqref="BF90:BI90">
    <cfRule type="expression" dxfId="194" priority="128">
      <formula>INDIRECT(ADDRESS(ROW(),COLUMN()))=TRUNC(INDIRECT(ADDRESS(ROW(),COLUMN())))</formula>
    </cfRule>
  </conditionalFormatting>
  <conditionalFormatting sqref="AA90:BE90">
    <cfRule type="expression" dxfId="193" priority="127">
      <formula>INDIRECT(ADDRESS(ROW(),COLUMN()))=TRUNC(INDIRECT(ADDRESS(ROW(),COLUMN())))</formula>
    </cfRule>
  </conditionalFormatting>
  <conditionalFormatting sqref="BF92:BI92">
    <cfRule type="expression" dxfId="192" priority="126">
      <formula>INDIRECT(ADDRESS(ROW(),COLUMN()))=TRUNC(INDIRECT(ADDRESS(ROW(),COLUMN())))</formula>
    </cfRule>
  </conditionalFormatting>
  <conditionalFormatting sqref="AA92:BE92">
    <cfRule type="expression" dxfId="191" priority="125">
      <formula>INDIRECT(ADDRESS(ROW(),COLUMN()))=TRUNC(INDIRECT(ADDRESS(ROW(),COLUMN())))</formula>
    </cfRule>
  </conditionalFormatting>
  <conditionalFormatting sqref="BF94:BI94">
    <cfRule type="expression" dxfId="190" priority="124">
      <formula>INDIRECT(ADDRESS(ROW(),COLUMN()))=TRUNC(INDIRECT(ADDRESS(ROW(),COLUMN())))</formula>
    </cfRule>
  </conditionalFormatting>
  <conditionalFormatting sqref="AA94:BE94">
    <cfRule type="expression" dxfId="189" priority="123">
      <formula>INDIRECT(ADDRESS(ROW(),COLUMN()))=TRUNC(INDIRECT(ADDRESS(ROW(),COLUMN())))</formula>
    </cfRule>
  </conditionalFormatting>
  <conditionalFormatting sqref="BF96:BI96">
    <cfRule type="expression" dxfId="188" priority="122">
      <formula>INDIRECT(ADDRESS(ROW(),COLUMN()))=TRUNC(INDIRECT(ADDRESS(ROW(),COLUMN())))</formula>
    </cfRule>
  </conditionalFormatting>
  <conditionalFormatting sqref="AA96:BE96">
    <cfRule type="expression" dxfId="187" priority="121">
      <formula>INDIRECT(ADDRESS(ROW(),COLUMN()))=TRUNC(INDIRECT(ADDRESS(ROW(),COLUMN())))</formula>
    </cfRule>
  </conditionalFormatting>
  <conditionalFormatting sqref="BF98:BI98">
    <cfRule type="expression" dxfId="186" priority="120">
      <formula>INDIRECT(ADDRESS(ROW(),COLUMN()))=TRUNC(INDIRECT(ADDRESS(ROW(),COLUMN())))</formula>
    </cfRule>
  </conditionalFormatting>
  <conditionalFormatting sqref="AA98:BE98">
    <cfRule type="expression" dxfId="185" priority="119">
      <formula>INDIRECT(ADDRESS(ROW(),COLUMN()))=TRUNC(INDIRECT(ADDRESS(ROW(),COLUMN())))</formula>
    </cfRule>
  </conditionalFormatting>
  <conditionalFormatting sqref="BF100:BI100">
    <cfRule type="expression" dxfId="184" priority="118">
      <formula>INDIRECT(ADDRESS(ROW(),COLUMN()))=TRUNC(INDIRECT(ADDRESS(ROW(),COLUMN())))</formula>
    </cfRule>
  </conditionalFormatting>
  <conditionalFormatting sqref="AA100:BE100">
    <cfRule type="expression" dxfId="183" priority="117">
      <formula>INDIRECT(ADDRESS(ROW(),COLUMN()))=TRUNC(INDIRECT(ADDRESS(ROW(),COLUMN())))</formula>
    </cfRule>
  </conditionalFormatting>
  <conditionalFormatting sqref="BF102:BI102">
    <cfRule type="expression" dxfId="182" priority="116">
      <formula>INDIRECT(ADDRESS(ROW(),COLUMN()))=TRUNC(INDIRECT(ADDRESS(ROW(),COLUMN())))</formula>
    </cfRule>
  </conditionalFormatting>
  <conditionalFormatting sqref="AA102:BE102">
    <cfRule type="expression" dxfId="181" priority="115">
      <formula>INDIRECT(ADDRESS(ROW(),COLUMN()))=TRUNC(INDIRECT(ADDRESS(ROW(),COLUMN())))</formula>
    </cfRule>
  </conditionalFormatting>
  <conditionalFormatting sqref="BF104:BI104">
    <cfRule type="expression" dxfId="180" priority="114">
      <formula>INDIRECT(ADDRESS(ROW(),COLUMN()))=TRUNC(INDIRECT(ADDRESS(ROW(),COLUMN())))</formula>
    </cfRule>
  </conditionalFormatting>
  <conditionalFormatting sqref="AA104:BE104">
    <cfRule type="expression" dxfId="179" priority="113">
      <formula>INDIRECT(ADDRESS(ROW(),COLUMN()))=TRUNC(INDIRECT(ADDRESS(ROW(),COLUMN())))</formula>
    </cfRule>
  </conditionalFormatting>
  <conditionalFormatting sqref="BF106:BI106">
    <cfRule type="expression" dxfId="178" priority="112">
      <formula>INDIRECT(ADDRESS(ROW(),COLUMN()))=TRUNC(INDIRECT(ADDRESS(ROW(),COLUMN())))</formula>
    </cfRule>
  </conditionalFormatting>
  <conditionalFormatting sqref="AA106:BE106">
    <cfRule type="expression" dxfId="177" priority="111">
      <formula>INDIRECT(ADDRESS(ROW(),COLUMN()))=TRUNC(INDIRECT(ADDRESS(ROW(),COLUMN())))</formula>
    </cfRule>
  </conditionalFormatting>
  <conditionalFormatting sqref="BF108:BI108">
    <cfRule type="expression" dxfId="176" priority="110">
      <formula>INDIRECT(ADDRESS(ROW(),COLUMN()))=TRUNC(INDIRECT(ADDRESS(ROW(),COLUMN())))</formula>
    </cfRule>
  </conditionalFormatting>
  <conditionalFormatting sqref="AA108:BE108">
    <cfRule type="expression" dxfId="175" priority="109">
      <formula>INDIRECT(ADDRESS(ROW(),COLUMN()))=TRUNC(INDIRECT(ADDRESS(ROW(),COLUMN())))</formula>
    </cfRule>
  </conditionalFormatting>
  <conditionalFormatting sqref="BF110:BI110">
    <cfRule type="expression" dxfId="174" priority="108">
      <formula>INDIRECT(ADDRESS(ROW(),COLUMN()))=TRUNC(INDIRECT(ADDRESS(ROW(),COLUMN())))</formula>
    </cfRule>
  </conditionalFormatting>
  <conditionalFormatting sqref="AA110:BE110">
    <cfRule type="expression" dxfId="173" priority="107">
      <formula>INDIRECT(ADDRESS(ROW(),COLUMN()))=TRUNC(INDIRECT(ADDRESS(ROW(),COLUMN())))</formula>
    </cfRule>
  </conditionalFormatting>
  <conditionalFormatting sqref="BF112:BI112">
    <cfRule type="expression" dxfId="172" priority="106">
      <formula>INDIRECT(ADDRESS(ROW(),COLUMN()))=TRUNC(INDIRECT(ADDRESS(ROW(),COLUMN())))</formula>
    </cfRule>
  </conditionalFormatting>
  <conditionalFormatting sqref="AA112:BE112">
    <cfRule type="expression" dxfId="171" priority="105">
      <formula>INDIRECT(ADDRESS(ROW(),COLUMN()))=TRUNC(INDIRECT(ADDRESS(ROW(),COLUMN())))</formula>
    </cfRule>
  </conditionalFormatting>
  <conditionalFormatting sqref="BF114:BI114">
    <cfRule type="expression" dxfId="170" priority="104">
      <formula>INDIRECT(ADDRESS(ROW(),COLUMN()))=TRUNC(INDIRECT(ADDRESS(ROW(),COLUMN())))</formula>
    </cfRule>
  </conditionalFormatting>
  <conditionalFormatting sqref="AA114:BE114">
    <cfRule type="expression" dxfId="169" priority="103">
      <formula>INDIRECT(ADDRESS(ROW(),COLUMN()))=TRUNC(INDIRECT(ADDRESS(ROW(),COLUMN())))</formula>
    </cfRule>
  </conditionalFormatting>
  <conditionalFormatting sqref="BF116:BI116">
    <cfRule type="expression" dxfId="168" priority="102">
      <formula>INDIRECT(ADDRESS(ROW(),COLUMN()))=TRUNC(INDIRECT(ADDRESS(ROW(),COLUMN())))</formula>
    </cfRule>
  </conditionalFormatting>
  <conditionalFormatting sqref="AA116:BE116">
    <cfRule type="expression" dxfId="167" priority="101">
      <formula>INDIRECT(ADDRESS(ROW(),COLUMN()))=TRUNC(INDIRECT(ADDRESS(ROW(),COLUMN())))</formula>
    </cfRule>
  </conditionalFormatting>
  <conditionalFormatting sqref="BF118:BI118">
    <cfRule type="expression" dxfId="166" priority="100">
      <formula>INDIRECT(ADDRESS(ROW(),COLUMN()))=TRUNC(INDIRECT(ADDRESS(ROW(),COLUMN())))</formula>
    </cfRule>
  </conditionalFormatting>
  <conditionalFormatting sqref="AA118:BE118">
    <cfRule type="expression" dxfId="165" priority="99">
      <formula>INDIRECT(ADDRESS(ROW(),COLUMN()))=TRUNC(INDIRECT(ADDRESS(ROW(),COLUMN())))</formula>
    </cfRule>
  </conditionalFormatting>
  <conditionalFormatting sqref="BF120:BI120">
    <cfRule type="expression" dxfId="164" priority="98">
      <formula>INDIRECT(ADDRESS(ROW(),COLUMN()))=TRUNC(INDIRECT(ADDRESS(ROW(),COLUMN())))</formula>
    </cfRule>
  </conditionalFormatting>
  <conditionalFormatting sqref="AA120:BE120">
    <cfRule type="expression" dxfId="163" priority="97">
      <formula>INDIRECT(ADDRESS(ROW(),COLUMN()))=TRUNC(INDIRECT(ADDRESS(ROW(),COLUMN())))</formula>
    </cfRule>
  </conditionalFormatting>
  <conditionalFormatting sqref="BF122:BI122">
    <cfRule type="expression" dxfId="162" priority="96">
      <formula>INDIRECT(ADDRESS(ROW(),COLUMN()))=TRUNC(INDIRECT(ADDRESS(ROW(),COLUMN())))</formula>
    </cfRule>
  </conditionalFormatting>
  <conditionalFormatting sqref="AA122:BE122">
    <cfRule type="expression" dxfId="161" priority="95">
      <formula>INDIRECT(ADDRESS(ROW(),COLUMN()))=TRUNC(INDIRECT(ADDRESS(ROW(),COLUMN())))</formula>
    </cfRule>
  </conditionalFormatting>
  <conditionalFormatting sqref="BF124:BI124">
    <cfRule type="expression" dxfId="160" priority="94">
      <formula>INDIRECT(ADDRESS(ROW(),COLUMN()))=TRUNC(INDIRECT(ADDRESS(ROW(),COLUMN())))</formula>
    </cfRule>
  </conditionalFormatting>
  <conditionalFormatting sqref="AA124:BE124">
    <cfRule type="expression" dxfId="159" priority="93">
      <formula>INDIRECT(ADDRESS(ROW(),COLUMN()))=TRUNC(INDIRECT(ADDRESS(ROW(),COLUMN())))</formula>
    </cfRule>
  </conditionalFormatting>
  <conditionalFormatting sqref="BF126:BI126">
    <cfRule type="expression" dxfId="158" priority="92">
      <formula>INDIRECT(ADDRESS(ROW(),COLUMN()))=TRUNC(INDIRECT(ADDRESS(ROW(),COLUMN())))</formula>
    </cfRule>
  </conditionalFormatting>
  <conditionalFormatting sqref="AA126:BE126">
    <cfRule type="expression" dxfId="157" priority="91">
      <formula>INDIRECT(ADDRESS(ROW(),COLUMN()))=TRUNC(INDIRECT(ADDRESS(ROW(),COLUMN())))</formula>
    </cfRule>
  </conditionalFormatting>
  <conditionalFormatting sqref="BF128:BI128">
    <cfRule type="expression" dxfId="156" priority="90">
      <formula>INDIRECT(ADDRESS(ROW(),COLUMN()))=TRUNC(INDIRECT(ADDRESS(ROW(),COLUMN())))</formula>
    </cfRule>
  </conditionalFormatting>
  <conditionalFormatting sqref="AA128:BE128">
    <cfRule type="expression" dxfId="155" priority="89">
      <formula>INDIRECT(ADDRESS(ROW(),COLUMN()))=TRUNC(INDIRECT(ADDRESS(ROW(),COLUMN())))</formula>
    </cfRule>
  </conditionalFormatting>
  <conditionalFormatting sqref="BF130:BI130">
    <cfRule type="expression" dxfId="154" priority="88">
      <formula>INDIRECT(ADDRESS(ROW(),COLUMN()))=TRUNC(INDIRECT(ADDRESS(ROW(),COLUMN())))</formula>
    </cfRule>
  </conditionalFormatting>
  <conditionalFormatting sqref="AA130:BE130">
    <cfRule type="expression" dxfId="153" priority="87">
      <formula>INDIRECT(ADDRESS(ROW(),COLUMN()))=TRUNC(INDIRECT(ADDRESS(ROW(),COLUMN())))</formula>
    </cfRule>
  </conditionalFormatting>
  <conditionalFormatting sqref="BF132:BI132">
    <cfRule type="expression" dxfId="152" priority="86">
      <formula>INDIRECT(ADDRESS(ROW(),COLUMN()))=TRUNC(INDIRECT(ADDRESS(ROW(),COLUMN())))</formula>
    </cfRule>
  </conditionalFormatting>
  <conditionalFormatting sqref="AA132:BE132">
    <cfRule type="expression" dxfId="151" priority="85">
      <formula>INDIRECT(ADDRESS(ROW(),COLUMN()))=TRUNC(INDIRECT(ADDRESS(ROW(),COLUMN())))</formula>
    </cfRule>
  </conditionalFormatting>
  <conditionalFormatting sqref="BF134:BI134">
    <cfRule type="expression" dxfId="150" priority="84">
      <formula>INDIRECT(ADDRESS(ROW(),COLUMN()))=TRUNC(INDIRECT(ADDRESS(ROW(),COLUMN())))</formula>
    </cfRule>
  </conditionalFormatting>
  <conditionalFormatting sqref="AA134:BE134">
    <cfRule type="expression" dxfId="149" priority="83">
      <formula>INDIRECT(ADDRESS(ROW(),COLUMN()))=TRUNC(INDIRECT(ADDRESS(ROW(),COLUMN())))</formula>
    </cfRule>
  </conditionalFormatting>
  <conditionalFormatting sqref="BF136:BI136">
    <cfRule type="expression" dxfId="148" priority="82">
      <formula>INDIRECT(ADDRESS(ROW(),COLUMN()))=TRUNC(INDIRECT(ADDRESS(ROW(),COLUMN())))</formula>
    </cfRule>
  </conditionalFormatting>
  <conditionalFormatting sqref="AA136:BE136">
    <cfRule type="expression" dxfId="147" priority="81">
      <formula>INDIRECT(ADDRESS(ROW(),COLUMN()))=TRUNC(INDIRECT(ADDRESS(ROW(),COLUMN())))</formula>
    </cfRule>
  </conditionalFormatting>
  <conditionalFormatting sqref="BF138:BI138">
    <cfRule type="expression" dxfId="146" priority="80">
      <formula>INDIRECT(ADDRESS(ROW(),COLUMN()))=TRUNC(INDIRECT(ADDRESS(ROW(),COLUMN())))</formula>
    </cfRule>
  </conditionalFormatting>
  <conditionalFormatting sqref="AA138:BE138">
    <cfRule type="expression" dxfId="145" priority="79">
      <formula>INDIRECT(ADDRESS(ROW(),COLUMN()))=TRUNC(INDIRECT(ADDRESS(ROW(),COLUMN())))</formula>
    </cfRule>
  </conditionalFormatting>
  <conditionalFormatting sqref="BF140:BI140">
    <cfRule type="expression" dxfId="144" priority="78">
      <formula>INDIRECT(ADDRESS(ROW(),COLUMN()))=TRUNC(INDIRECT(ADDRESS(ROW(),COLUMN())))</formula>
    </cfRule>
  </conditionalFormatting>
  <conditionalFormatting sqref="AA140:BE140">
    <cfRule type="expression" dxfId="143" priority="77">
      <formula>INDIRECT(ADDRESS(ROW(),COLUMN()))=TRUNC(INDIRECT(ADDRESS(ROW(),COLUMN())))</formula>
    </cfRule>
  </conditionalFormatting>
  <conditionalFormatting sqref="BF142:BI142">
    <cfRule type="expression" dxfId="142" priority="76">
      <formula>INDIRECT(ADDRESS(ROW(),COLUMN()))=TRUNC(INDIRECT(ADDRESS(ROW(),COLUMN())))</formula>
    </cfRule>
  </conditionalFormatting>
  <conditionalFormatting sqref="AA142:BE142">
    <cfRule type="expression" dxfId="141" priority="75">
      <formula>INDIRECT(ADDRESS(ROW(),COLUMN()))=TRUNC(INDIRECT(ADDRESS(ROW(),COLUMN())))</formula>
    </cfRule>
  </conditionalFormatting>
  <conditionalFormatting sqref="BF144:BI144">
    <cfRule type="expression" dxfId="140" priority="74">
      <formula>INDIRECT(ADDRESS(ROW(),COLUMN()))=TRUNC(INDIRECT(ADDRESS(ROW(),COLUMN())))</formula>
    </cfRule>
  </conditionalFormatting>
  <conditionalFormatting sqref="AA144:BE144">
    <cfRule type="expression" dxfId="139" priority="73">
      <formula>INDIRECT(ADDRESS(ROW(),COLUMN()))=TRUNC(INDIRECT(ADDRESS(ROW(),COLUMN())))</formula>
    </cfRule>
  </conditionalFormatting>
  <conditionalFormatting sqref="BF146:BI146">
    <cfRule type="expression" dxfId="138" priority="72">
      <formula>INDIRECT(ADDRESS(ROW(),COLUMN()))=TRUNC(INDIRECT(ADDRESS(ROW(),COLUMN())))</formula>
    </cfRule>
  </conditionalFormatting>
  <conditionalFormatting sqref="AA146:BE146">
    <cfRule type="expression" dxfId="137" priority="71">
      <formula>INDIRECT(ADDRESS(ROW(),COLUMN()))=TRUNC(INDIRECT(ADDRESS(ROW(),COLUMN())))</formula>
    </cfRule>
  </conditionalFormatting>
  <conditionalFormatting sqref="BF148:BI148">
    <cfRule type="expression" dxfId="136" priority="70">
      <formula>INDIRECT(ADDRESS(ROW(),COLUMN()))=TRUNC(INDIRECT(ADDRESS(ROW(),COLUMN())))</formula>
    </cfRule>
  </conditionalFormatting>
  <conditionalFormatting sqref="AA148:BE148">
    <cfRule type="expression" dxfId="135" priority="69">
      <formula>INDIRECT(ADDRESS(ROW(),COLUMN()))=TRUNC(INDIRECT(ADDRESS(ROW(),COLUMN())))</formula>
    </cfRule>
  </conditionalFormatting>
  <conditionalFormatting sqref="BF150:BI150">
    <cfRule type="expression" dxfId="134" priority="68">
      <formula>INDIRECT(ADDRESS(ROW(),COLUMN()))=TRUNC(INDIRECT(ADDRESS(ROW(),COLUMN())))</formula>
    </cfRule>
  </conditionalFormatting>
  <conditionalFormatting sqref="AA150:BE150">
    <cfRule type="expression" dxfId="133" priority="67">
      <formula>INDIRECT(ADDRESS(ROW(),COLUMN()))=TRUNC(INDIRECT(ADDRESS(ROW(),COLUMN())))</formula>
    </cfRule>
  </conditionalFormatting>
  <conditionalFormatting sqref="BF152:BI152">
    <cfRule type="expression" dxfId="132" priority="66">
      <formula>INDIRECT(ADDRESS(ROW(),COLUMN()))=TRUNC(INDIRECT(ADDRESS(ROW(),COLUMN())))</formula>
    </cfRule>
  </conditionalFormatting>
  <conditionalFormatting sqref="AA152:BE152">
    <cfRule type="expression" dxfId="131" priority="65">
      <formula>INDIRECT(ADDRESS(ROW(),COLUMN()))=TRUNC(INDIRECT(ADDRESS(ROW(),COLUMN())))</formula>
    </cfRule>
  </conditionalFormatting>
  <conditionalFormatting sqref="BF154:BI154">
    <cfRule type="expression" dxfId="130" priority="64">
      <formula>INDIRECT(ADDRESS(ROW(),COLUMN()))=TRUNC(INDIRECT(ADDRESS(ROW(),COLUMN())))</formula>
    </cfRule>
  </conditionalFormatting>
  <conditionalFormatting sqref="AA154:BE154">
    <cfRule type="expression" dxfId="129" priority="63">
      <formula>INDIRECT(ADDRESS(ROW(),COLUMN()))=TRUNC(INDIRECT(ADDRESS(ROW(),COLUMN())))</formula>
    </cfRule>
  </conditionalFormatting>
  <conditionalFormatting sqref="BF156:BI156">
    <cfRule type="expression" dxfId="128" priority="62">
      <formula>INDIRECT(ADDRESS(ROW(),COLUMN()))=TRUNC(INDIRECT(ADDRESS(ROW(),COLUMN())))</formula>
    </cfRule>
  </conditionalFormatting>
  <conditionalFormatting sqref="AA156:BE156">
    <cfRule type="expression" dxfId="127" priority="61">
      <formula>INDIRECT(ADDRESS(ROW(),COLUMN()))=TRUNC(INDIRECT(ADDRESS(ROW(),COLUMN())))</formula>
    </cfRule>
  </conditionalFormatting>
  <conditionalFormatting sqref="BF158:BI158">
    <cfRule type="expression" dxfId="126" priority="60">
      <formula>INDIRECT(ADDRESS(ROW(),COLUMN()))=TRUNC(INDIRECT(ADDRESS(ROW(),COLUMN())))</formula>
    </cfRule>
  </conditionalFormatting>
  <conditionalFormatting sqref="AA158:BE158">
    <cfRule type="expression" dxfId="125" priority="59">
      <formula>INDIRECT(ADDRESS(ROW(),COLUMN()))=TRUNC(INDIRECT(ADDRESS(ROW(),COLUMN())))</formula>
    </cfRule>
  </conditionalFormatting>
  <conditionalFormatting sqref="BF160:BI160">
    <cfRule type="expression" dxfId="124" priority="58">
      <formula>INDIRECT(ADDRESS(ROW(),COLUMN()))=TRUNC(INDIRECT(ADDRESS(ROW(),COLUMN())))</formula>
    </cfRule>
  </conditionalFormatting>
  <conditionalFormatting sqref="AA160:BE160">
    <cfRule type="expression" dxfId="123" priority="57">
      <formula>INDIRECT(ADDRESS(ROW(),COLUMN()))=TRUNC(INDIRECT(ADDRESS(ROW(),COLUMN())))</formula>
    </cfRule>
  </conditionalFormatting>
  <conditionalFormatting sqref="BF162:BI162">
    <cfRule type="expression" dxfId="122" priority="56">
      <formula>INDIRECT(ADDRESS(ROW(),COLUMN()))=TRUNC(INDIRECT(ADDRESS(ROW(),COLUMN())))</formula>
    </cfRule>
  </conditionalFormatting>
  <conditionalFormatting sqref="AA162:BE162">
    <cfRule type="expression" dxfId="121" priority="55">
      <formula>INDIRECT(ADDRESS(ROW(),COLUMN()))=TRUNC(INDIRECT(ADDRESS(ROW(),COLUMN())))</formula>
    </cfRule>
  </conditionalFormatting>
  <conditionalFormatting sqref="BF164:BI164">
    <cfRule type="expression" dxfId="120" priority="54">
      <formula>INDIRECT(ADDRESS(ROW(),COLUMN()))=TRUNC(INDIRECT(ADDRESS(ROW(),COLUMN())))</formula>
    </cfRule>
  </conditionalFormatting>
  <conditionalFormatting sqref="AA164:BE164">
    <cfRule type="expression" dxfId="119" priority="53">
      <formula>INDIRECT(ADDRESS(ROW(),COLUMN()))=TRUNC(INDIRECT(ADDRESS(ROW(),COLUMN())))</formula>
    </cfRule>
  </conditionalFormatting>
  <conditionalFormatting sqref="BF166:BI166">
    <cfRule type="expression" dxfId="118" priority="52">
      <formula>INDIRECT(ADDRESS(ROW(),COLUMN()))=TRUNC(INDIRECT(ADDRESS(ROW(),COLUMN())))</formula>
    </cfRule>
  </conditionalFormatting>
  <conditionalFormatting sqref="AA166:BE166">
    <cfRule type="expression" dxfId="117" priority="51">
      <formula>INDIRECT(ADDRESS(ROW(),COLUMN()))=TRUNC(INDIRECT(ADDRESS(ROW(),COLUMN())))</formula>
    </cfRule>
  </conditionalFormatting>
  <conditionalFormatting sqref="BF168:BI168">
    <cfRule type="expression" dxfId="116" priority="50">
      <formula>INDIRECT(ADDRESS(ROW(),COLUMN()))=TRUNC(INDIRECT(ADDRESS(ROW(),COLUMN())))</formula>
    </cfRule>
  </conditionalFormatting>
  <conditionalFormatting sqref="AA168:BE168">
    <cfRule type="expression" dxfId="115" priority="49">
      <formula>INDIRECT(ADDRESS(ROW(),COLUMN()))=TRUNC(INDIRECT(ADDRESS(ROW(),COLUMN())))</formula>
    </cfRule>
  </conditionalFormatting>
  <conditionalFormatting sqref="BF170:BI170">
    <cfRule type="expression" dxfId="114" priority="48">
      <formula>INDIRECT(ADDRESS(ROW(),COLUMN()))=TRUNC(INDIRECT(ADDRESS(ROW(),COLUMN())))</formula>
    </cfRule>
  </conditionalFormatting>
  <conditionalFormatting sqref="AA170:BE170">
    <cfRule type="expression" dxfId="113" priority="47">
      <formula>INDIRECT(ADDRESS(ROW(),COLUMN()))=TRUNC(INDIRECT(ADDRESS(ROW(),COLUMN())))</formula>
    </cfRule>
  </conditionalFormatting>
  <conditionalFormatting sqref="BF172:BI172">
    <cfRule type="expression" dxfId="112" priority="46">
      <formula>INDIRECT(ADDRESS(ROW(),COLUMN()))=TRUNC(INDIRECT(ADDRESS(ROW(),COLUMN())))</formula>
    </cfRule>
  </conditionalFormatting>
  <conditionalFormatting sqref="AA172:BE172">
    <cfRule type="expression" dxfId="111" priority="45">
      <formula>INDIRECT(ADDRESS(ROW(),COLUMN()))=TRUNC(INDIRECT(ADDRESS(ROW(),COLUMN())))</formula>
    </cfRule>
  </conditionalFormatting>
  <conditionalFormatting sqref="BF174:BI174">
    <cfRule type="expression" dxfId="110" priority="44">
      <formula>INDIRECT(ADDRESS(ROW(),COLUMN()))=TRUNC(INDIRECT(ADDRESS(ROW(),COLUMN())))</formula>
    </cfRule>
  </conditionalFormatting>
  <conditionalFormatting sqref="AA174:BE174">
    <cfRule type="expression" dxfId="109" priority="43">
      <formula>INDIRECT(ADDRESS(ROW(),COLUMN()))=TRUNC(INDIRECT(ADDRESS(ROW(),COLUMN())))</formula>
    </cfRule>
  </conditionalFormatting>
  <conditionalFormatting sqref="BF176:BI176">
    <cfRule type="expression" dxfId="108" priority="42">
      <formula>INDIRECT(ADDRESS(ROW(),COLUMN()))=TRUNC(INDIRECT(ADDRESS(ROW(),COLUMN())))</formula>
    </cfRule>
  </conditionalFormatting>
  <conditionalFormatting sqref="AA176:BE176">
    <cfRule type="expression" dxfId="107" priority="41">
      <formula>INDIRECT(ADDRESS(ROW(),COLUMN()))=TRUNC(INDIRECT(ADDRESS(ROW(),COLUMN())))</formula>
    </cfRule>
  </conditionalFormatting>
  <conditionalFormatting sqref="BF178:BI178">
    <cfRule type="expression" dxfId="106" priority="40">
      <formula>INDIRECT(ADDRESS(ROW(),COLUMN()))=TRUNC(INDIRECT(ADDRESS(ROW(),COLUMN())))</formula>
    </cfRule>
  </conditionalFormatting>
  <conditionalFormatting sqref="AA178:BE178">
    <cfRule type="expression" dxfId="105" priority="39">
      <formula>INDIRECT(ADDRESS(ROW(),COLUMN()))=TRUNC(INDIRECT(ADDRESS(ROW(),COLUMN())))</formula>
    </cfRule>
  </conditionalFormatting>
  <conditionalFormatting sqref="BF180:BI180">
    <cfRule type="expression" dxfId="104" priority="38">
      <formula>INDIRECT(ADDRESS(ROW(),COLUMN()))=TRUNC(INDIRECT(ADDRESS(ROW(),COLUMN())))</formula>
    </cfRule>
  </conditionalFormatting>
  <conditionalFormatting sqref="AA180:BE180">
    <cfRule type="expression" dxfId="103" priority="37">
      <formula>INDIRECT(ADDRESS(ROW(),COLUMN()))=TRUNC(INDIRECT(ADDRESS(ROW(),COLUMN())))</formula>
    </cfRule>
  </conditionalFormatting>
  <conditionalFormatting sqref="BF182:BI182">
    <cfRule type="expression" dxfId="102" priority="36">
      <formula>INDIRECT(ADDRESS(ROW(),COLUMN()))=TRUNC(INDIRECT(ADDRESS(ROW(),COLUMN())))</formula>
    </cfRule>
  </conditionalFormatting>
  <conditionalFormatting sqref="AA182:BE182">
    <cfRule type="expression" dxfId="101" priority="35">
      <formula>INDIRECT(ADDRESS(ROW(),COLUMN()))=TRUNC(INDIRECT(ADDRESS(ROW(),COLUMN())))</formula>
    </cfRule>
  </conditionalFormatting>
  <conditionalFormatting sqref="BF184:BI184">
    <cfRule type="expression" dxfId="100" priority="34">
      <formula>INDIRECT(ADDRESS(ROW(),COLUMN()))=TRUNC(INDIRECT(ADDRESS(ROW(),COLUMN())))</formula>
    </cfRule>
  </conditionalFormatting>
  <conditionalFormatting sqref="AA184:BE184">
    <cfRule type="expression" dxfId="99" priority="33">
      <formula>INDIRECT(ADDRESS(ROW(),COLUMN()))=TRUNC(INDIRECT(ADDRESS(ROW(),COLUMN())))</formula>
    </cfRule>
  </conditionalFormatting>
  <conditionalFormatting sqref="BF186:BI186">
    <cfRule type="expression" dxfId="98" priority="32">
      <formula>INDIRECT(ADDRESS(ROW(),COLUMN()))=TRUNC(INDIRECT(ADDRESS(ROW(),COLUMN())))</formula>
    </cfRule>
  </conditionalFormatting>
  <conditionalFormatting sqref="AA186:BE186">
    <cfRule type="expression" dxfId="97" priority="31">
      <formula>INDIRECT(ADDRESS(ROW(),COLUMN()))=TRUNC(INDIRECT(ADDRESS(ROW(),COLUMN())))</formula>
    </cfRule>
  </conditionalFormatting>
  <conditionalFormatting sqref="BF188:BI188">
    <cfRule type="expression" dxfId="96" priority="30">
      <formula>INDIRECT(ADDRESS(ROW(),COLUMN()))=TRUNC(INDIRECT(ADDRESS(ROW(),COLUMN())))</formula>
    </cfRule>
  </conditionalFormatting>
  <conditionalFormatting sqref="BF190:BI190">
    <cfRule type="expression" dxfId="95" priority="28">
      <formula>INDIRECT(ADDRESS(ROW(),COLUMN()))=TRUNC(INDIRECT(ADDRESS(ROW(),COLUMN())))</formula>
    </cfRule>
  </conditionalFormatting>
  <conditionalFormatting sqref="AA190:BE190">
    <cfRule type="expression" dxfId="94" priority="27">
      <formula>INDIRECT(ADDRESS(ROW(),COLUMN()))=TRUNC(INDIRECT(ADDRESS(ROW(),COLUMN())))</formula>
    </cfRule>
  </conditionalFormatting>
  <conditionalFormatting sqref="BF192:BI192">
    <cfRule type="expression" dxfId="93" priority="26">
      <formula>INDIRECT(ADDRESS(ROW(),COLUMN()))=TRUNC(INDIRECT(ADDRESS(ROW(),COLUMN())))</formula>
    </cfRule>
  </conditionalFormatting>
  <conditionalFormatting sqref="AA192:BE192">
    <cfRule type="expression" dxfId="92" priority="25">
      <formula>INDIRECT(ADDRESS(ROW(),COLUMN()))=TRUNC(INDIRECT(ADDRESS(ROW(),COLUMN())))</formula>
    </cfRule>
  </conditionalFormatting>
  <conditionalFormatting sqref="BF194:BI194">
    <cfRule type="expression" dxfId="91" priority="24">
      <formula>INDIRECT(ADDRESS(ROW(),COLUMN()))=TRUNC(INDIRECT(ADDRESS(ROW(),COLUMN())))</formula>
    </cfRule>
  </conditionalFormatting>
  <conditionalFormatting sqref="AA194:BE194">
    <cfRule type="expression" dxfId="90" priority="23">
      <formula>INDIRECT(ADDRESS(ROW(),COLUMN()))=TRUNC(INDIRECT(ADDRESS(ROW(),COLUMN())))</formula>
    </cfRule>
  </conditionalFormatting>
  <conditionalFormatting sqref="BF196:BI196">
    <cfRule type="expression" dxfId="89" priority="22">
      <formula>INDIRECT(ADDRESS(ROW(),COLUMN()))=TRUNC(INDIRECT(ADDRESS(ROW(),COLUMN())))</formula>
    </cfRule>
  </conditionalFormatting>
  <conditionalFormatting sqref="AA196:BE196">
    <cfRule type="expression" dxfId="88" priority="21">
      <formula>INDIRECT(ADDRESS(ROW(),COLUMN()))=TRUNC(INDIRECT(ADDRESS(ROW(),COLUMN())))</formula>
    </cfRule>
  </conditionalFormatting>
  <conditionalFormatting sqref="BF198:BI198">
    <cfRule type="expression" dxfId="87" priority="20">
      <formula>INDIRECT(ADDRESS(ROW(),COLUMN()))=TRUNC(INDIRECT(ADDRESS(ROW(),COLUMN())))</formula>
    </cfRule>
  </conditionalFormatting>
  <conditionalFormatting sqref="AA198:BE198">
    <cfRule type="expression" dxfId="86" priority="19">
      <formula>INDIRECT(ADDRESS(ROW(),COLUMN()))=TRUNC(INDIRECT(ADDRESS(ROW(),COLUMN())))</formula>
    </cfRule>
  </conditionalFormatting>
  <conditionalFormatting sqref="BF200:BI200">
    <cfRule type="expression" dxfId="85" priority="18">
      <formula>INDIRECT(ADDRESS(ROW(),COLUMN()))=TRUNC(INDIRECT(ADDRESS(ROW(),COLUMN())))</formula>
    </cfRule>
  </conditionalFormatting>
  <conditionalFormatting sqref="AA200:BE200">
    <cfRule type="expression" dxfId="84" priority="17">
      <formula>INDIRECT(ADDRESS(ROW(),COLUMN()))=TRUNC(INDIRECT(ADDRESS(ROW(),COLUMN())))</formula>
    </cfRule>
  </conditionalFormatting>
  <conditionalFormatting sqref="BF202:BI202">
    <cfRule type="expression" dxfId="83" priority="16">
      <formula>INDIRECT(ADDRESS(ROW(),COLUMN()))=TRUNC(INDIRECT(ADDRESS(ROW(),COLUMN())))</formula>
    </cfRule>
  </conditionalFormatting>
  <conditionalFormatting sqref="AA202:BE202">
    <cfRule type="expression" dxfId="82" priority="15">
      <formula>INDIRECT(ADDRESS(ROW(),COLUMN()))=TRUNC(INDIRECT(ADDRESS(ROW(),COLUMN())))</formula>
    </cfRule>
  </conditionalFormatting>
  <conditionalFormatting sqref="BF204:BI204">
    <cfRule type="expression" dxfId="81" priority="14">
      <formula>INDIRECT(ADDRESS(ROW(),COLUMN()))=TRUNC(INDIRECT(ADDRESS(ROW(),COLUMN())))</formula>
    </cfRule>
  </conditionalFormatting>
  <conditionalFormatting sqref="AA204:BE204">
    <cfRule type="expression" dxfId="80" priority="13">
      <formula>INDIRECT(ADDRESS(ROW(),COLUMN()))=TRUNC(INDIRECT(ADDRESS(ROW(),COLUMN())))</formula>
    </cfRule>
  </conditionalFormatting>
  <conditionalFormatting sqref="BF206:BI206">
    <cfRule type="expression" dxfId="79" priority="12">
      <formula>INDIRECT(ADDRESS(ROW(),COLUMN()))=TRUNC(INDIRECT(ADDRESS(ROW(),COLUMN())))</formula>
    </cfRule>
  </conditionalFormatting>
  <conditionalFormatting sqref="AA206:BE206">
    <cfRule type="expression" dxfId="78" priority="11">
      <formula>INDIRECT(ADDRESS(ROW(),COLUMN()))=TRUNC(INDIRECT(ADDRESS(ROW(),COLUMN())))</formula>
    </cfRule>
  </conditionalFormatting>
  <conditionalFormatting sqref="BF208:BI208">
    <cfRule type="expression" dxfId="77" priority="10">
      <formula>INDIRECT(ADDRESS(ROW(),COLUMN()))=TRUNC(INDIRECT(ADDRESS(ROW(),COLUMN())))</formula>
    </cfRule>
  </conditionalFormatting>
  <conditionalFormatting sqref="AA208:BE208">
    <cfRule type="expression" dxfId="76" priority="9">
      <formula>INDIRECT(ADDRESS(ROW(),COLUMN()))=TRUNC(INDIRECT(ADDRESS(ROW(),COLUMN())))</formula>
    </cfRule>
  </conditionalFormatting>
  <conditionalFormatting sqref="BF210:BI210">
    <cfRule type="expression" dxfId="75" priority="8">
      <formula>INDIRECT(ADDRESS(ROW(),COLUMN()))=TRUNC(INDIRECT(ADDRESS(ROW(),COLUMN())))</formula>
    </cfRule>
  </conditionalFormatting>
  <conditionalFormatting sqref="AA210:BE210">
    <cfRule type="expression" dxfId="74" priority="7">
      <formula>INDIRECT(ADDRESS(ROW(),COLUMN()))=TRUNC(INDIRECT(ADDRESS(ROW(),COLUMN())))</formula>
    </cfRule>
  </conditionalFormatting>
  <conditionalFormatting sqref="BF212:BI212">
    <cfRule type="expression" dxfId="73" priority="6">
      <formula>INDIRECT(ADDRESS(ROW(),COLUMN()))=TRUNC(INDIRECT(ADDRESS(ROW(),COLUMN())))</formula>
    </cfRule>
  </conditionalFormatting>
  <conditionalFormatting sqref="AA212:BE212">
    <cfRule type="expression" dxfId="72" priority="5">
      <formula>INDIRECT(ADDRESS(ROW(),COLUMN()))=TRUNC(INDIRECT(ADDRESS(ROW(),COLUMN())))</formula>
    </cfRule>
  </conditionalFormatting>
  <conditionalFormatting sqref="BF214:BI214">
    <cfRule type="expression" dxfId="71" priority="4">
      <formula>INDIRECT(ADDRESS(ROW(),COLUMN()))=TRUNC(INDIRECT(ADDRESS(ROW(),COLUMN())))</formula>
    </cfRule>
  </conditionalFormatting>
  <conditionalFormatting sqref="AA214:BE214">
    <cfRule type="expression" dxfId="70" priority="3">
      <formula>INDIRECT(ADDRESS(ROW(),COLUMN()))=TRUNC(INDIRECT(ADDRESS(ROW(),COLUMN())))</formula>
    </cfRule>
  </conditionalFormatting>
  <conditionalFormatting sqref="BF216:BI216">
    <cfRule type="expression" dxfId="69" priority="2">
      <formula>INDIRECT(ADDRESS(ROW(),COLUMN()))=TRUNC(INDIRECT(ADDRESS(ROW(),COLUMN())))</formula>
    </cfRule>
  </conditionalFormatting>
  <conditionalFormatting sqref="AA216:BE216">
    <cfRule type="expression" dxfId="68"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N54"/>
  <sheetViews>
    <sheetView zoomScale="75" zoomScaleNormal="75" workbookViewId="0">
      <selection activeCell="AT1" sqref="AT1:BI1"/>
    </sheetView>
  </sheetViews>
  <sheetFormatPr defaultRowHeight="25.5"/>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c r="B1" s="83" t="s">
        <v>32</v>
      </c>
    </row>
    <row r="2" spans="2:14">
      <c r="B2" s="86" t="s">
        <v>33</v>
      </c>
      <c r="F2" s="87"/>
      <c r="G2" s="88"/>
      <c r="H2" s="88"/>
      <c r="I2" s="88"/>
      <c r="J2" s="89"/>
      <c r="K2" s="88"/>
      <c r="L2" s="88"/>
    </row>
    <row r="3" spans="2:14">
      <c r="B3" s="87" t="s">
        <v>208</v>
      </c>
      <c r="F3" s="89" t="s">
        <v>209</v>
      </c>
      <c r="G3" s="88"/>
      <c r="H3" s="88"/>
      <c r="I3" s="88"/>
      <c r="J3" s="89"/>
      <c r="K3" s="88"/>
      <c r="L3" s="88"/>
    </row>
    <row r="4" spans="2:14">
      <c r="B4" s="86"/>
      <c r="F4" s="825" t="s">
        <v>34</v>
      </c>
      <c r="G4" s="825"/>
      <c r="H4" s="825"/>
      <c r="I4" s="825"/>
      <c r="J4" s="825"/>
      <c r="K4" s="825"/>
      <c r="L4" s="825"/>
      <c r="N4" s="825" t="s">
        <v>228</v>
      </c>
    </row>
    <row r="5" spans="2:14">
      <c r="B5" s="84" t="s">
        <v>20</v>
      </c>
      <c r="C5" s="84" t="s">
        <v>4</v>
      </c>
      <c r="F5" s="84" t="s">
        <v>229</v>
      </c>
      <c r="G5" s="84"/>
      <c r="H5" s="84" t="s">
        <v>230</v>
      </c>
      <c r="J5" s="84" t="s">
        <v>35</v>
      </c>
      <c r="L5" s="84" t="s">
        <v>34</v>
      </c>
      <c r="N5" s="825"/>
    </row>
    <row r="6" spans="2:1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c r="B15" s="90">
        <v>10</v>
      </c>
      <c r="C15" s="91" t="s">
        <v>47</v>
      </c>
      <c r="D15" s="92" t="str">
        <f t="shared" si="0"/>
        <v>j</v>
      </c>
      <c r="E15" s="90" t="s">
        <v>16</v>
      </c>
      <c r="F15" s="93"/>
      <c r="G15" s="90" t="s">
        <v>17</v>
      </c>
      <c r="H15" s="93"/>
      <c r="I15" s="94" t="s">
        <v>37</v>
      </c>
      <c r="J15" s="93">
        <v>0</v>
      </c>
      <c r="K15" s="95" t="s">
        <v>2</v>
      </c>
      <c r="L15" s="96" t="str">
        <f t="shared" si="1"/>
        <v/>
      </c>
      <c r="N15" s="97"/>
    </row>
    <row r="16" spans="2:14">
      <c r="B16" s="90">
        <v>11</v>
      </c>
      <c r="C16" s="91" t="s">
        <v>48</v>
      </c>
      <c r="D16" s="92" t="str">
        <f t="shared" si="0"/>
        <v>k</v>
      </c>
      <c r="E16" s="90" t="s">
        <v>16</v>
      </c>
      <c r="F16" s="93"/>
      <c r="G16" s="90" t="s">
        <v>17</v>
      </c>
      <c r="H16" s="93"/>
      <c r="I16" s="94" t="s">
        <v>37</v>
      </c>
      <c r="J16" s="93">
        <v>0</v>
      </c>
      <c r="K16" s="95" t="s">
        <v>2</v>
      </c>
      <c r="L16" s="96" t="str">
        <f t="shared" si="1"/>
        <v/>
      </c>
      <c r="N16" s="97"/>
    </row>
    <row r="17" spans="2:14">
      <c r="B17" s="90">
        <v>12</v>
      </c>
      <c r="C17" s="91" t="s">
        <v>49</v>
      </c>
      <c r="D17" s="92" t="str">
        <f t="shared" si="0"/>
        <v>l</v>
      </c>
      <c r="E17" s="90" t="s">
        <v>16</v>
      </c>
      <c r="F17" s="93"/>
      <c r="G17" s="90" t="s">
        <v>17</v>
      </c>
      <c r="H17" s="93"/>
      <c r="I17" s="94" t="s">
        <v>37</v>
      </c>
      <c r="J17" s="93">
        <v>0</v>
      </c>
      <c r="K17" s="95" t="s">
        <v>2</v>
      </c>
      <c r="L17" s="96" t="str">
        <f t="shared" si="1"/>
        <v/>
      </c>
      <c r="N17" s="97"/>
    </row>
    <row r="18" spans="2:14">
      <c r="B18" s="90">
        <v>13</v>
      </c>
      <c r="C18" s="91" t="s">
        <v>50</v>
      </c>
      <c r="D18" s="92" t="str">
        <f t="shared" si="0"/>
        <v>m</v>
      </c>
      <c r="E18" s="90" t="s">
        <v>16</v>
      </c>
      <c r="F18" s="93"/>
      <c r="G18" s="90" t="s">
        <v>17</v>
      </c>
      <c r="H18" s="93"/>
      <c r="I18" s="94" t="s">
        <v>37</v>
      </c>
      <c r="J18" s="93">
        <v>0</v>
      </c>
      <c r="K18" s="95" t="s">
        <v>2</v>
      </c>
      <c r="L18" s="96" t="str">
        <f t="shared" si="1"/>
        <v/>
      </c>
      <c r="N18" s="97"/>
    </row>
    <row r="19" spans="2:14">
      <c r="B19" s="90">
        <v>14</v>
      </c>
      <c r="C19" s="91" t="s">
        <v>51</v>
      </c>
      <c r="D19" s="92" t="str">
        <f t="shared" si="0"/>
        <v>n</v>
      </c>
      <c r="E19" s="90" t="s">
        <v>16</v>
      </c>
      <c r="F19" s="93"/>
      <c r="G19" s="90" t="s">
        <v>17</v>
      </c>
      <c r="H19" s="93"/>
      <c r="I19" s="94" t="s">
        <v>37</v>
      </c>
      <c r="J19" s="93">
        <v>0</v>
      </c>
      <c r="K19" s="95" t="s">
        <v>2</v>
      </c>
      <c r="L19" s="96" t="str">
        <f t="shared" si="1"/>
        <v/>
      </c>
      <c r="N19" s="97"/>
    </row>
    <row r="20" spans="2:14">
      <c r="B20" s="90">
        <v>15</v>
      </c>
      <c r="C20" s="91" t="s">
        <v>52</v>
      </c>
      <c r="D20" s="92" t="str">
        <f t="shared" si="0"/>
        <v>o</v>
      </c>
      <c r="E20" s="90" t="s">
        <v>16</v>
      </c>
      <c r="F20" s="93"/>
      <c r="G20" s="90" t="s">
        <v>17</v>
      </c>
      <c r="H20" s="93"/>
      <c r="I20" s="94" t="s">
        <v>37</v>
      </c>
      <c r="J20" s="93">
        <v>0</v>
      </c>
      <c r="K20" s="95" t="s">
        <v>2</v>
      </c>
      <c r="L20" s="96" t="str">
        <f t="shared" si="1"/>
        <v/>
      </c>
      <c r="N20" s="97"/>
    </row>
    <row r="21" spans="2:14">
      <c r="B21" s="90">
        <v>16</v>
      </c>
      <c r="C21" s="91" t="s">
        <v>53</v>
      </c>
      <c r="D21" s="92" t="str">
        <f t="shared" si="0"/>
        <v>p</v>
      </c>
      <c r="E21" s="90" t="s">
        <v>16</v>
      </c>
      <c r="F21" s="93"/>
      <c r="G21" s="90" t="s">
        <v>17</v>
      </c>
      <c r="H21" s="93"/>
      <c r="I21" s="94" t="s">
        <v>37</v>
      </c>
      <c r="J21" s="93">
        <v>0</v>
      </c>
      <c r="K21" s="95" t="s">
        <v>2</v>
      </c>
      <c r="L21" s="96" t="str">
        <f t="shared" si="1"/>
        <v/>
      </c>
      <c r="N21" s="97"/>
    </row>
    <row r="22" spans="2:14">
      <c r="B22" s="90">
        <v>17</v>
      </c>
      <c r="C22" s="91" t="s">
        <v>54</v>
      </c>
      <c r="D22" s="92" t="str">
        <f t="shared" si="0"/>
        <v>q</v>
      </c>
      <c r="E22" s="90" t="s">
        <v>16</v>
      </c>
      <c r="F22" s="93"/>
      <c r="G22" s="90" t="s">
        <v>17</v>
      </c>
      <c r="H22" s="93"/>
      <c r="I22" s="94" t="s">
        <v>37</v>
      </c>
      <c r="J22" s="93">
        <v>0</v>
      </c>
      <c r="K22" s="95" t="s">
        <v>2</v>
      </c>
      <c r="L22" s="96" t="str">
        <f t="shared" si="1"/>
        <v/>
      </c>
      <c r="N22" s="97"/>
    </row>
    <row r="23" spans="2:14">
      <c r="B23" s="90">
        <v>18</v>
      </c>
      <c r="C23" s="91" t="s">
        <v>55</v>
      </c>
      <c r="D23" s="92" t="str">
        <f t="shared" si="0"/>
        <v>r</v>
      </c>
      <c r="E23" s="90" t="s">
        <v>16</v>
      </c>
      <c r="F23" s="98"/>
      <c r="G23" s="90" t="s">
        <v>17</v>
      </c>
      <c r="H23" s="98"/>
      <c r="I23" s="94" t="s">
        <v>37</v>
      </c>
      <c r="J23" s="98"/>
      <c r="K23" s="95" t="s">
        <v>2</v>
      </c>
      <c r="L23" s="91">
        <v>1</v>
      </c>
      <c r="N23" s="97"/>
    </row>
    <row r="24" spans="2:14">
      <c r="B24" s="90">
        <v>19</v>
      </c>
      <c r="C24" s="91" t="s">
        <v>56</v>
      </c>
      <c r="D24" s="92" t="str">
        <f t="shared" si="0"/>
        <v>s</v>
      </c>
      <c r="E24" s="90" t="s">
        <v>16</v>
      </c>
      <c r="F24" s="98"/>
      <c r="G24" s="90" t="s">
        <v>17</v>
      </c>
      <c r="H24" s="98"/>
      <c r="I24" s="94" t="s">
        <v>37</v>
      </c>
      <c r="J24" s="98"/>
      <c r="K24" s="95" t="s">
        <v>2</v>
      </c>
      <c r="L24" s="91">
        <v>2</v>
      </c>
      <c r="N24" s="97"/>
    </row>
    <row r="25" spans="2:14">
      <c r="B25" s="90">
        <v>20</v>
      </c>
      <c r="C25" s="91" t="s">
        <v>57</v>
      </c>
      <c r="D25" s="92" t="str">
        <f t="shared" si="0"/>
        <v>t</v>
      </c>
      <c r="E25" s="90" t="s">
        <v>16</v>
      </c>
      <c r="F25" s="98"/>
      <c r="G25" s="90" t="s">
        <v>17</v>
      </c>
      <c r="H25" s="98"/>
      <c r="I25" s="94" t="s">
        <v>37</v>
      </c>
      <c r="J25" s="98"/>
      <c r="K25" s="95" t="s">
        <v>2</v>
      </c>
      <c r="L25" s="91">
        <v>3</v>
      </c>
      <c r="N25" s="97"/>
    </row>
    <row r="26" spans="2:14">
      <c r="B26" s="90">
        <v>21</v>
      </c>
      <c r="C26" s="91" t="s">
        <v>58</v>
      </c>
      <c r="D26" s="92" t="str">
        <f t="shared" si="0"/>
        <v>u</v>
      </c>
      <c r="E26" s="90" t="s">
        <v>16</v>
      </c>
      <c r="F26" s="98"/>
      <c r="G26" s="90" t="s">
        <v>17</v>
      </c>
      <c r="H26" s="98"/>
      <c r="I26" s="94" t="s">
        <v>37</v>
      </c>
      <c r="J26" s="98"/>
      <c r="K26" s="95" t="s">
        <v>2</v>
      </c>
      <c r="L26" s="91">
        <v>4</v>
      </c>
      <c r="N26" s="97"/>
    </row>
    <row r="27" spans="2:14">
      <c r="B27" s="90">
        <v>22</v>
      </c>
      <c r="C27" s="91" t="s">
        <v>59</v>
      </c>
      <c r="D27" s="92" t="str">
        <f t="shared" si="0"/>
        <v>v</v>
      </c>
      <c r="E27" s="90" t="s">
        <v>16</v>
      </c>
      <c r="F27" s="98"/>
      <c r="G27" s="90" t="s">
        <v>17</v>
      </c>
      <c r="H27" s="98"/>
      <c r="I27" s="94" t="s">
        <v>37</v>
      </c>
      <c r="J27" s="98"/>
      <c r="K27" s="95" t="s">
        <v>2</v>
      </c>
      <c r="L27" s="91">
        <v>5</v>
      </c>
      <c r="N27" s="97"/>
    </row>
    <row r="28" spans="2:14">
      <c r="B28" s="90">
        <v>23</v>
      </c>
      <c r="C28" s="91" t="s">
        <v>60</v>
      </c>
      <c r="D28" s="92" t="str">
        <f t="shared" si="0"/>
        <v>w</v>
      </c>
      <c r="E28" s="90" t="s">
        <v>16</v>
      </c>
      <c r="F28" s="98"/>
      <c r="G28" s="90" t="s">
        <v>17</v>
      </c>
      <c r="H28" s="98"/>
      <c r="I28" s="94" t="s">
        <v>37</v>
      </c>
      <c r="J28" s="98"/>
      <c r="K28" s="95" t="s">
        <v>2</v>
      </c>
      <c r="L28" s="91">
        <v>6</v>
      </c>
      <c r="N28" s="97"/>
    </row>
    <row r="29" spans="2:14">
      <c r="B29" s="90">
        <v>24</v>
      </c>
      <c r="C29" s="91" t="s">
        <v>61</v>
      </c>
      <c r="D29" s="92" t="str">
        <f t="shared" si="0"/>
        <v>x</v>
      </c>
      <c r="E29" s="90" t="s">
        <v>16</v>
      </c>
      <c r="F29" s="98"/>
      <c r="G29" s="90" t="s">
        <v>17</v>
      </c>
      <c r="H29" s="98"/>
      <c r="I29" s="94" t="s">
        <v>37</v>
      </c>
      <c r="J29" s="98"/>
      <c r="K29" s="95" t="s">
        <v>2</v>
      </c>
      <c r="L29" s="91">
        <v>7</v>
      </c>
      <c r="N29" s="97"/>
    </row>
    <row r="30" spans="2:14">
      <c r="B30" s="90">
        <v>25</v>
      </c>
      <c r="C30" s="91" t="s">
        <v>62</v>
      </c>
      <c r="D30" s="92" t="str">
        <f t="shared" si="0"/>
        <v>y</v>
      </c>
      <c r="E30" s="90" t="s">
        <v>16</v>
      </c>
      <c r="F30" s="98"/>
      <c r="G30" s="90" t="s">
        <v>17</v>
      </c>
      <c r="H30" s="98"/>
      <c r="I30" s="94" t="s">
        <v>37</v>
      </c>
      <c r="J30" s="98"/>
      <c r="K30" s="95" t="s">
        <v>2</v>
      </c>
      <c r="L30" s="91">
        <v>8</v>
      </c>
      <c r="N30" s="97"/>
    </row>
    <row r="31" spans="2:14">
      <c r="B31" s="90">
        <v>26</v>
      </c>
      <c r="C31" s="91" t="s">
        <v>63</v>
      </c>
      <c r="D31" s="92" t="str">
        <f t="shared" si="0"/>
        <v>z</v>
      </c>
      <c r="E31" s="90" t="s">
        <v>16</v>
      </c>
      <c r="F31" s="98"/>
      <c r="G31" s="90" t="s">
        <v>17</v>
      </c>
      <c r="H31" s="98"/>
      <c r="I31" s="94" t="s">
        <v>37</v>
      </c>
      <c r="J31" s="98"/>
      <c r="K31" s="95" t="s">
        <v>2</v>
      </c>
      <c r="L31" s="91">
        <v>1</v>
      </c>
      <c r="N31" s="97"/>
    </row>
    <row r="32" spans="2:14">
      <c r="B32" s="90">
        <v>27</v>
      </c>
      <c r="C32" s="91" t="s">
        <v>61</v>
      </c>
      <c r="D32" s="92" t="str">
        <f t="shared" si="0"/>
        <v>x</v>
      </c>
      <c r="E32" s="90" t="s">
        <v>16</v>
      </c>
      <c r="F32" s="98"/>
      <c r="G32" s="90" t="s">
        <v>17</v>
      </c>
      <c r="H32" s="98"/>
      <c r="I32" s="94" t="s">
        <v>37</v>
      </c>
      <c r="J32" s="98"/>
      <c r="K32" s="95" t="s">
        <v>2</v>
      </c>
      <c r="L32" s="91">
        <v>2</v>
      </c>
      <c r="N32" s="97"/>
    </row>
    <row r="33" spans="2:14">
      <c r="B33" s="90">
        <v>28</v>
      </c>
      <c r="C33" s="91" t="s">
        <v>64</v>
      </c>
      <c r="D33" s="92" t="str">
        <f t="shared" si="0"/>
        <v>aa</v>
      </c>
      <c r="E33" s="90" t="s">
        <v>16</v>
      </c>
      <c r="F33" s="98"/>
      <c r="G33" s="90" t="s">
        <v>17</v>
      </c>
      <c r="H33" s="98"/>
      <c r="I33" s="94" t="s">
        <v>37</v>
      </c>
      <c r="J33" s="98"/>
      <c r="K33" s="95" t="s">
        <v>2</v>
      </c>
      <c r="L33" s="91">
        <v>3</v>
      </c>
      <c r="N33" s="97"/>
    </row>
    <row r="34" spans="2:14">
      <c r="B34" s="90">
        <v>29</v>
      </c>
      <c r="C34" s="91" t="s">
        <v>65</v>
      </c>
      <c r="D34" s="92" t="str">
        <f t="shared" si="0"/>
        <v>ab</v>
      </c>
      <c r="E34" s="90" t="s">
        <v>16</v>
      </c>
      <c r="F34" s="98"/>
      <c r="G34" s="90" t="s">
        <v>17</v>
      </c>
      <c r="H34" s="98"/>
      <c r="I34" s="94" t="s">
        <v>37</v>
      </c>
      <c r="J34" s="98"/>
      <c r="K34" s="95" t="s">
        <v>2</v>
      </c>
      <c r="L34" s="91">
        <v>4</v>
      </c>
      <c r="N34" s="97"/>
    </row>
    <row r="35" spans="2:14">
      <c r="B35" s="90">
        <v>30</v>
      </c>
      <c r="C35" s="91" t="s">
        <v>66</v>
      </c>
      <c r="D35" s="92" t="str">
        <f t="shared" si="0"/>
        <v>ac</v>
      </c>
      <c r="E35" s="90" t="s">
        <v>16</v>
      </c>
      <c r="F35" s="98"/>
      <c r="G35" s="90" t="s">
        <v>17</v>
      </c>
      <c r="H35" s="98"/>
      <c r="I35" s="94" t="s">
        <v>37</v>
      </c>
      <c r="J35" s="98"/>
      <c r="K35" s="95" t="s">
        <v>2</v>
      </c>
      <c r="L35" s="91">
        <v>5</v>
      </c>
      <c r="N35" s="97"/>
    </row>
    <row r="36" spans="2:14">
      <c r="B36" s="90">
        <v>31</v>
      </c>
      <c r="C36" s="91" t="s">
        <v>67</v>
      </c>
      <c r="D36" s="92" t="str">
        <f t="shared" si="0"/>
        <v>ad</v>
      </c>
      <c r="E36" s="90" t="s">
        <v>16</v>
      </c>
      <c r="F36" s="98"/>
      <c r="G36" s="90" t="s">
        <v>17</v>
      </c>
      <c r="H36" s="98"/>
      <c r="I36" s="94" t="s">
        <v>37</v>
      </c>
      <c r="J36" s="98"/>
      <c r="K36" s="95" t="s">
        <v>2</v>
      </c>
      <c r="L36" s="91">
        <v>6</v>
      </c>
      <c r="N36" s="97"/>
    </row>
    <row r="37" spans="2:14">
      <c r="B37" s="90">
        <v>32</v>
      </c>
      <c r="C37" s="91" t="s">
        <v>68</v>
      </c>
      <c r="D37" s="92" t="str">
        <f t="shared" si="0"/>
        <v>ae</v>
      </c>
      <c r="E37" s="90" t="s">
        <v>16</v>
      </c>
      <c r="F37" s="98"/>
      <c r="G37" s="90" t="s">
        <v>17</v>
      </c>
      <c r="H37" s="98"/>
      <c r="I37" s="94" t="s">
        <v>37</v>
      </c>
      <c r="J37" s="98"/>
      <c r="K37" s="95" t="s">
        <v>2</v>
      </c>
      <c r="L37" s="91">
        <v>7</v>
      </c>
      <c r="N37" s="97"/>
    </row>
    <row r="38" spans="2:14">
      <c r="B38" s="90">
        <v>33</v>
      </c>
      <c r="C38" s="91" t="s">
        <v>69</v>
      </c>
      <c r="D38" s="92" t="str">
        <f t="shared" si="0"/>
        <v>af</v>
      </c>
      <c r="E38" s="90" t="s">
        <v>16</v>
      </c>
      <c r="F38" s="98"/>
      <c r="G38" s="90" t="s">
        <v>17</v>
      </c>
      <c r="H38" s="98"/>
      <c r="I38" s="94" t="s">
        <v>37</v>
      </c>
      <c r="J38" s="98"/>
      <c r="K38" s="95" t="s">
        <v>2</v>
      </c>
      <c r="L38" s="91">
        <v>8</v>
      </c>
      <c r="N38" s="97"/>
    </row>
    <row r="39" spans="2:1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c r="B42" s="90"/>
      <c r="C42" s="99" t="s">
        <v>232</v>
      </c>
      <c r="D42" s="92"/>
      <c r="E42" s="90" t="s">
        <v>16</v>
      </c>
      <c r="F42" s="93"/>
      <c r="G42" s="90" t="s">
        <v>17</v>
      </c>
      <c r="H42" s="93"/>
      <c r="I42" s="94" t="s">
        <v>37</v>
      </c>
      <c r="J42" s="93">
        <v>0</v>
      </c>
      <c r="K42" s="95" t="s">
        <v>2</v>
      </c>
      <c r="L42" s="96" t="str">
        <f t="shared" ref="L42:L43" si="3">IF(OR(F42="",H42=""),"",(H42+IF(F42&gt;H42,1,0)-F42-J42)*24)</f>
        <v/>
      </c>
      <c r="N42" s="97"/>
    </row>
    <row r="43" spans="2:14">
      <c r="B43" s="90">
        <v>35</v>
      </c>
      <c r="C43" s="100" t="s">
        <v>36</v>
      </c>
      <c r="D43" s="92"/>
      <c r="E43" s="90" t="s">
        <v>16</v>
      </c>
      <c r="F43" s="93"/>
      <c r="G43" s="90" t="s">
        <v>17</v>
      </c>
      <c r="H43" s="93"/>
      <c r="I43" s="94" t="s">
        <v>37</v>
      </c>
      <c r="J43" s="93">
        <v>0</v>
      </c>
      <c r="K43" s="95" t="s">
        <v>2</v>
      </c>
      <c r="L43" s="96" t="str">
        <f t="shared" si="3"/>
        <v/>
      </c>
      <c r="N43" s="97"/>
    </row>
    <row r="44" spans="2:1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c r="B45" s="90"/>
      <c r="C45" s="99" t="s">
        <v>234</v>
      </c>
      <c r="D45" s="92"/>
      <c r="E45" s="90" t="s">
        <v>16</v>
      </c>
      <c r="F45" s="93"/>
      <c r="G45" s="90" t="s">
        <v>17</v>
      </c>
      <c r="H45" s="93"/>
      <c r="I45" s="94" t="s">
        <v>37</v>
      </c>
      <c r="J45" s="93">
        <v>0</v>
      </c>
      <c r="K45" s="95" t="s">
        <v>2</v>
      </c>
      <c r="L45" s="96" t="str">
        <f t="shared" ref="L45:L46" si="4">IF(OR(F45="",H45=""),"",(H45+IF(F45&gt;H45,1,0)-F45-J45)*24)</f>
        <v/>
      </c>
      <c r="N45" s="97"/>
    </row>
    <row r="46" spans="2:14">
      <c r="B46" s="90">
        <v>36</v>
      </c>
      <c r="C46" s="100" t="s">
        <v>36</v>
      </c>
      <c r="D46" s="92"/>
      <c r="E46" s="90" t="s">
        <v>16</v>
      </c>
      <c r="F46" s="93"/>
      <c r="G46" s="90" t="s">
        <v>17</v>
      </c>
      <c r="H46" s="93"/>
      <c r="I46" s="94" t="s">
        <v>37</v>
      </c>
      <c r="J46" s="93">
        <v>0</v>
      </c>
      <c r="K46" s="95" t="s">
        <v>2</v>
      </c>
      <c r="L46" s="96" t="str">
        <f t="shared" si="4"/>
        <v/>
      </c>
      <c r="N46" s="97"/>
    </row>
    <row r="47" spans="2:1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c r="C49" s="86" t="s">
        <v>323</v>
      </c>
      <c r="D49" s="86"/>
    </row>
    <row r="50" spans="3:4">
      <c r="C50" s="86" t="s">
        <v>324</v>
      </c>
      <c r="D50" s="86"/>
    </row>
    <row r="51" spans="3:4">
      <c r="C51" s="86" t="s">
        <v>325</v>
      </c>
      <c r="D51" s="86"/>
    </row>
    <row r="52" spans="3:4">
      <c r="C52" s="86" t="s">
        <v>326</v>
      </c>
      <c r="D52" s="86"/>
    </row>
    <row r="53" spans="3:4">
      <c r="C53" s="86" t="s">
        <v>237</v>
      </c>
      <c r="D53" s="86"/>
    </row>
    <row r="54" spans="3:4">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view="pageBreakPreview" zoomScale="75" zoomScaleNormal="55" zoomScaleSheetLayoutView="75" workbookViewId="0">
      <selection activeCell="N3" sqref="N3"/>
    </sheetView>
  </sheetViews>
  <sheetFormatPr defaultColWidth="4.5" defaultRowHeight="14.25"/>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c r="G1" s="5" t="s">
        <v>322</v>
      </c>
      <c r="H1" s="5"/>
      <c r="I1" s="5"/>
      <c r="J1" s="5"/>
      <c r="K1" s="5"/>
      <c r="L1" s="5"/>
      <c r="M1" s="5"/>
      <c r="N1" s="5"/>
      <c r="Q1" s="7" t="s">
        <v>0</v>
      </c>
      <c r="T1" s="5"/>
      <c r="U1" s="5"/>
      <c r="V1" s="5"/>
      <c r="W1" s="5"/>
      <c r="X1" s="5"/>
      <c r="Y1" s="5"/>
      <c r="Z1" s="5"/>
      <c r="AA1" s="5"/>
      <c r="AW1" s="9" t="s">
        <v>30</v>
      </c>
      <c r="AX1" s="771" t="s">
        <v>159</v>
      </c>
      <c r="AY1" s="772"/>
      <c r="AZ1" s="772"/>
      <c r="BA1" s="772"/>
      <c r="BB1" s="772"/>
      <c r="BC1" s="772"/>
      <c r="BD1" s="772"/>
      <c r="BE1" s="772"/>
      <c r="BF1" s="772"/>
      <c r="BG1" s="772"/>
      <c r="BH1" s="772"/>
      <c r="BI1" s="772"/>
      <c r="BJ1" s="772"/>
      <c r="BK1" s="772"/>
      <c r="BL1" s="772"/>
      <c r="BM1" s="772"/>
      <c r="BN1" s="9" t="s">
        <v>2</v>
      </c>
    </row>
    <row r="2" spans="2:71" s="8" customFormat="1" ht="20.25" customHeight="1">
      <c r="N2" s="7"/>
      <c r="Q2" s="7"/>
      <c r="R2" s="7"/>
      <c r="T2" s="9"/>
      <c r="U2" s="9"/>
      <c r="V2" s="9"/>
      <c r="W2" s="9"/>
      <c r="X2" s="9"/>
      <c r="Y2" s="9"/>
      <c r="Z2" s="9"/>
      <c r="AA2" s="9"/>
      <c r="AF2" s="142" t="s">
        <v>27</v>
      </c>
      <c r="AG2" s="773">
        <v>3</v>
      </c>
      <c r="AH2" s="773"/>
      <c r="AI2" s="142" t="s">
        <v>28</v>
      </c>
      <c r="AJ2" s="774">
        <f>IF(AG2=0,"",YEAR(DATE(2018+AG2,1,1)))</f>
        <v>2021</v>
      </c>
      <c r="AK2" s="774"/>
      <c r="AL2" s="143" t="s">
        <v>29</v>
      </c>
      <c r="AM2" s="143" t="s">
        <v>1</v>
      </c>
      <c r="AN2" s="773">
        <v>4</v>
      </c>
      <c r="AO2" s="773"/>
      <c r="AP2" s="143" t="s">
        <v>24</v>
      </c>
      <c r="AW2" s="9" t="s">
        <v>31</v>
      </c>
      <c r="AX2" s="773" t="s">
        <v>202</v>
      </c>
      <c r="AY2" s="773"/>
      <c r="AZ2" s="773"/>
      <c r="BA2" s="773"/>
      <c r="BB2" s="773"/>
      <c r="BC2" s="773"/>
      <c r="BD2" s="773"/>
      <c r="BE2" s="773"/>
      <c r="BF2" s="773"/>
      <c r="BG2" s="773"/>
      <c r="BH2" s="773"/>
      <c r="BI2" s="773"/>
      <c r="BJ2" s="773"/>
      <c r="BK2" s="773"/>
      <c r="BL2" s="773"/>
      <c r="BM2" s="773"/>
      <c r="BN2" s="9" t="s">
        <v>2</v>
      </c>
      <c r="BO2" s="9"/>
      <c r="BP2" s="9"/>
      <c r="BQ2" s="9"/>
    </row>
    <row r="3" spans="2:71" s="8" customFormat="1" ht="20.25" customHeight="1">
      <c r="N3" s="7"/>
      <c r="Q3" s="7"/>
      <c r="S3" s="9"/>
      <c r="T3" s="9"/>
      <c r="U3" s="9"/>
      <c r="V3" s="9"/>
      <c r="W3" s="9"/>
      <c r="X3" s="9"/>
      <c r="Y3" s="9"/>
      <c r="AG3" s="15"/>
      <c r="AH3" s="15"/>
      <c r="AI3" s="16"/>
      <c r="AJ3" s="17"/>
      <c r="AK3" s="16"/>
      <c r="BH3" s="18" t="s">
        <v>21</v>
      </c>
      <c r="BI3" s="775" t="s">
        <v>239</v>
      </c>
      <c r="BJ3" s="776"/>
      <c r="BK3" s="776"/>
      <c r="BL3" s="777"/>
      <c r="BM3" s="9"/>
    </row>
    <row r="4" spans="2:71" s="8" customFormat="1" ht="20.25" customHeight="1">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775" t="s">
        <v>240</v>
      </c>
      <c r="BJ4" s="776"/>
      <c r="BK4" s="776"/>
      <c r="BL4" s="777"/>
      <c r="BM4" s="9"/>
    </row>
    <row r="5" spans="2:71" s="8" customFormat="1" ht="9" customHeight="1">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798">
        <v>40</v>
      </c>
      <c r="BF6" s="799"/>
      <c r="BG6" s="2" t="s">
        <v>22</v>
      </c>
      <c r="BH6" s="6"/>
      <c r="BI6" s="798">
        <v>160</v>
      </c>
      <c r="BJ6" s="799"/>
      <c r="BK6" s="2" t="s">
        <v>23</v>
      </c>
      <c r="BL6" s="6"/>
      <c r="BM6" s="19"/>
    </row>
    <row r="7" spans="2:71" s="8" customFormat="1" ht="5.25" customHeight="1">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800">
        <f>DAY(EOMONTH(DATE(AJ2,AN2,1),0))</f>
        <v>30</v>
      </c>
      <c r="BJ8" s="801"/>
      <c r="BK8" s="30" t="s">
        <v>25</v>
      </c>
      <c r="BL8" s="30"/>
      <c r="BM8" s="30"/>
      <c r="BN8" s="32"/>
      <c r="BQ8" s="9"/>
      <c r="BR8" s="9"/>
      <c r="BS8" s="9"/>
    </row>
    <row r="9" spans="2:71" s="8" customFormat="1" ht="5.25" customHeight="1">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798">
        <v>36</v>
      </c>
      <c r="BJ10" s="799"/>
      <c r="BK10" s="2" t="s">
        <v>272</v>
      </c>
      <c r="BL10" s="30"/>
      <c r="BM10" s="30"/>
      <c r="BN10" s="32"/>
      <c r="BQ10" s="9"/>
      <c r="BR10" s="9"/>
      <c r="BS10" s="9"/>
    </row>
    <row r="11" spans="2:71" ht="5.25" customHeight="1" thickBot="1">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c r="B12" s="734" t="s">
        <v>20</v>
      </c>
      <c r="C12" s="802" t="s">
        <v>274</v>
      </c>
      <c r="D12" s="737" t="s">
        <v>275</v>
      </c>
      <c r="E12" s="779"/>
      <c r="F12" s="805"/>
      <c r="G12" s="737" t="s">
        <v>276</v>
      </c>
      <c r="H12" s="738"/>
      <c r="I12" s="144"/>
      <c r="J12" s="145"/>
      <c r="K12" s="144"/>
      <c r="L12" s="145"/>
      <c r="M12" s="743" t="s">
        <v>277</v>
      </c>
      <c r="N12" s="744"/>
      <c r="O12" s="749" t="s">
        <v>278</v>
      </c>
      <c r="P12" s="750"/>
      <c r="Q12" s="750"/>
      <c r="R12" s="738"/>
      <c r="S12" s="749" t="s">
        <v>279</v>
      </c>
      <c r="T12" s="750"/>
      <c r="U12" s="750"/>
      <c r="V12" s="750"/>
      <c r="W12" s="738"/>
      <c r="X12" s="198"/>
      <c r="Y12" s="198"/>
      <c r="Z12" s="199"/>
      <c r="AA12" s="778" t="s">
        <v>280</v>
      </c>
      <c r="AB12" s="779"/>
      <c r="AC12" s="779"/>
      <c r="AD12" s="779"/>
      <c r="AE12" s="779"/>
      <c r="AF12" s="779"/>
      <c r="AG12" s="779"/>
      <c r="AH12" s="779"/>
      <c r="AI12" s="779"/>
      <c r="AJ12" s="779"/>
      <c r="AK12" s="779"/>
      <c r="AL12" s="779"/>
      <c r="AM12" s="779"/>
      <c r="AN12" s="779"/>
      <c r="AO12" s="779"/>
      <c r="AP12" s="779"/>
      <c r="AQ12" s="779"/>
      <c r="AR12" s="779"/>
      <c r="AS12" s="779"/>
      <c r="AT12" s="779"/>
      <c r="AU12" s="779"/>
      <c r="AV12" s="779"/>
      <c r="AW12" s="779"/>
      <c r="AX12" s="779"/>
      <c r="AY12" s="779"/>
      <c r="AZ12" s="779"/>
      <c r="BA12" s="779"/>
      <c r="BB12" s="779"/>
      <c r="BC12" s="779"/>
      <c r="BD12" s="779"/>
      <c r="BE12" s="779"/>
      <c r="BF12" s="780" t="str">
        <f>IF(BI3="４週","(12)1～4週目の勤務時間数合計","(12)1か月の勤務時間数　合計")</f>
        <v>(12)1～4週目の勤務時間数合計</v>
      </c>
      <c r="BG12" s="781"/>
      <c r="BH12" s="786" t="s">
        <v>281</v>
      </c>
      <c r="BI12" s="787"/>
      <c r="BJ12" s="737" t="s">
        <v>282</v>
      </c>
      <c r="BK12" s="750"/>
      <c r="BL12" s="750"/>
      <c r="BM12" s="750"/>
      <c r="BN12" s="792"/>
    </row>
    <row r="13" spans="2:71" ht="20.25" customHeight="1">
      <c r="B13" s="735"/>
      <c r="C13" s="803"/>
      <c r="D13" s="806"/>
      <c r="E13" s="807"/>
      <c r="F13" s="808"/>
      <c r="G13" s="739"/>
      <c r="H13" s="740"/>
      <c r="I13" s="146"/>
      <c r="J13" s="147"/>
      <c r="K13" s="146"/>
      <c r="L13" s="147"/>
      <c r="M13" s="745"/>
      <c r="N13" s="746"/>
      <c r="O13" s="751"/>
      <c r="P13" s="752"/>
      <c r="Q13" s="752"/>
      <c r="R13" s="740"/>
      <c r="S13" s="751"/>
      <c r="T13" s="752"/>
      <c r="U13" s="752"/>
      <c r="V13" s="752"/>
      <c r="W13" s="740"/>
      <c r="X13" s="200"/>
      <c r="Y13" s="200"/>
      <c r="Z13" s="201"/>
      <c r="AA13" s="795" t="s">
        <v>11</v>
      </c>
      <c r="AB13" s="795"/>
      <c r="AC13" s="795"/>
      <c r="AD13" s="795"/>
      <c r="AE13" s="795"/>
      <c r="AF13" s="795"/>
      <c r="AG13" s="796"/>
      <c r="AH13" s="797" t="s">
        <v>12</v>
      </c>
      <c r="AI13" s="795"/>
      <c r="AJ13" s="795"/>
      <c r="AK13" s="795"/>
      <c r="AL13" s="795"/>
      <c r="AM13" s="795"/>
      <c r="AN13" s="796"/>
      <c r="AO13" s="797" t="s">
        <v>13</v>
      </c>
      <c r="AP13" s="795"/>
      <c r="AQ13" s="795"/>
      <c r="AR13" s="795"/>
      <c r="AS13" s="795"/>
      <c r="AT13" s="795"/>
      <c r="AU13" s="796"/>
      <c r="AV13" s="797" t="s">
        <v>14</v>
      </c>
      <c r="AW13" s="795"/>
      <c r="AX13" s="795"/>
      <c r="AY13" s="795"/>
      <c r="AZ13" s="795"/>
      <c r="BA13" s="795"/>
      <c r="BB13" s="796"/>
      <c r="BC13" s="797" t="s">
        <v>15</v>
      </c>
      <c r="BD13" s="795"/>
      <c r="BE13" s="795"/>
      <c r="BF13" s="782"/>
      <c r="BG13" s="783"/>
      <c r="BH13" s="788"/>
      <c r="BI13" s="789"/>
      <c r="BJ13" s="739"/>
      <c r="BK13" s="752"/>
      <c r="BL13" s="752"/>
      <c r="BM13" s="752"/>
      <c r="BN13" s="793"/>
    </row>
    <row r="14" spans="2:71" ht="20.25" customHeight="1">
      <c r="B14" s="735"/>
      <c r="C14" s="803"/>
      <c r="D14" s="806"/>
      <c r="E14" s="807"/>
      <c r="F14" s="808"/>
      <c r="G14" s="739"/>
      <c r="H14" s="740"/>
      <c r="I14" s="146"/>
      <c r="J14" s="147"/>
      <c r="K14" s="146"/>
      <c r="L14" s="147"/>
      <c r="M14" s="745"/>
      <c r="N14" s="746"/>
      <c r="O14" s="751"/>
      <c r="P14" s="752"/>
      <c r="Q14" s="752"/>
      <c r="R14" s="740"/>
      <c r="S14" s="751"/>
      <c r="T14" s="752"/>
      <c r="U14" s="752"/>
      <c r="V14" s="752"/>
      <c r="W14" s="740"/>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782"/>
      <c r="BG14" s="783"/>
      <c r="BH14" s="788"/>
      <c r="BI14" s="789"/>
      <c r="BJ14" s="739"/>
      <c r="BK14" s="752"/>
      <c r="BL14" s="752"/>
      <c r="BM14" s="752"/>
      <c r="BN14" s="793"/>
    </row>
    <row r="15" spans="2:71" ht="20.25" hidden="1" customHeight="1">
      <c r="B15" s="735"/>
      <c r="C15" s="803"/>
      <c r="D15" s="806"/>
      <c r="E15" s="807"/>
      <c r="F15" s="808"/>
      <c r="G15" s="739"/>
      <c r="H15" s="740"/>
      <c r="I15" s="146"/>
      <c r="J15" s="147"/>
      <c r="K15" s="146"/>
      <c r="L15" s="147"/>
      <c r="M15" s="745"/>
      <c r="N15" s="746"/>
      <c r="O15" s="751"/>
      <c r="P15" s="752"/>
      <c r="Q15" s="752"/>
      <c r="R15" s="740"/>
      <c r="S15" s="751"/>
      <c r="T15" s="752"/>
      <c r="U15" s="752"/>
      <c r="V15" s="752"/>
      <c r="W15" s="740"/>
      <c r="X15" s="200"/>
      <c r="Y15" s="200"/>
      <c r="Z15" s="201"/>
      <c r="AA15" s="150">
        <f>WEEKDAY(DATE($AJ$2,$AN$2,1))</f>
        <v>5</v>
      </c>
      <c r="AB15" s="151">
        <f>WEEKDAY(DATE($AJ$2,$AN$2,2))</f>
        <v>6</v>
      </c>
      <c r="AC15" s="151">
        <f>WEEKDAY(DATE($AJ$2,$AN$2,3))</f>
        <v>7</v>
      </c>
      <c r="AD15" s="151">
        <f>WEEKDAY(DATE($AJ$2,$AN$2,4))</f>
        <v>1</v>
      </c>
      <c r="AE15" s="151">
        <f>WEEKDAY(DATE($AJ$2,$AN$2,5))</f>
        <v>2</v>
      </c>
      <c r="AF15" s="151">
        <f>WEEKDAY(DATE($AJ$2,$AN$2,6))</f>
        <v>3</v>
      </c>
      <c r="AG15" s="152">
        <f>WEEKDAY(DATE($AJ$2,$AN$2,7))</f>
        <v>4</v>
      </c>
      <c r="AH15" s="153">
        <f>WEEKDAY(DATE($AJ$2,$AN$2,8))</f>
        <v>5</v>
      </c>
      <c r="AI15" s="151">
        <f>WEEKDAY(DATE($AJ$2,$AN$2,9))</f>
        <v>6</v>
      </c>
      <c r="AJ15" s="151">
        <f>WEEKDAY(DATE($AJ$2,$AN$2,10))</f>
        <v>7</v>
      </c>
      <c r="AK15" s="151">
        <f>WEEKDAY(DATE($AJ$2,$AN$2,11))</f>
        <v>1</v>
      </c>
      <c r="AL15" s="151">
        <f>WEEKDAY(DATE($AJ$2,$AN$2,12))</f>
        <v>2</v>
      </c>
      <c r="AM15" s="151">
        <f>WEEKDAY(DATE($AJ$2,$AN$2,13))</f>
        <v>3</v>
      </c>
      <c r="AN15" s="152">
        <f>WEEKDAY(DATE($AJ$2,$AN$2,14))</f>
        <v>4</v>
      </c>
      <c r="AO15" s="153">
        <f>WEEKDAY(DATE($AJ$2,$AN$2,15))</f>
        <v>5</v>
      </c>
      <c r="AP15" s="151">
        <f>WEEKDAY(DATE($AJ$2,$AN$2,16))</f>
        <v>6</v>
      </c>
      <c r="AQ15" s="151">
        <f>WEEKDAY(DATE($AJ$2,$AN$2,17))</f>
        <v>7</v>
      </c>
      <c r="AR15" s="151">
        <f>WEEKDAY(DATE($AJ$2,$AN$2,18))</f>
        <v>1</v>
      </c>
      <c r="AS15" s="151">
        <f>WEEKDAY(DATE($AJ$2,$AN$2,19))</f>
        <v>2</v>
      </c>
      <c r="AT15" s="151">
        <f>WEEKDAY(DATE($AJ$2,$AN$2,20))</f>
        <v>3</v>
      </c>
      <c r="AU15" s="152">
        <f>WEEKDAY(DATE($AJ$2,$AN$2,21))</f>
        <v>4</v>
      </c>
      <c r="AV15" s="153">
        <f>WEEKDAY(DATE($AJ$2,$AN$2,22))</f>
        <v>5</v>
      </c>
      <c r="AW15" s="151">
        <f>WEEKDAY(DATE($AJ$2,$AN$2,23))</f>
        <v>6</v>
      </c>
      <c r="AX15" s="151">
        <f>WEEKDAY(DATE($AJ$2,$AN$2,24))</f>
        <v>7</v>
      </c>
      <c r="AY15" s="151">
        <f>WEEKDAY(DATE($AJ$2,$AN$2,25))</f>
        <v>1</v>
      </c>
      <c r="AZ15" s="151">
        <f>WEEKDAY(DATE($AJ$2,$AN$2,26))</f>
        <v>2</v>
      </c>
      <c r="BA15" s="151">
        <f>WEEKDAY(DATE($AJ$2,$AN$2,27))</f>
        <v>3</v>
      </c>
      <c r="BB15" s="152">
        <f>WEEKDAY(DATE($AJ$2,$AN$2,28))</f>
        <v>4</v>
      </c>
      <c r="BC15" s="153">
        <f>IF(BC14=29,WEEKDAY(DATE($AJ$2,$AN$2,29)),0)</f>
        <v>0</v>
      </c>
      <c r="BD15" s="151">
        <f>IF(BD14=30,WEEKDAY(DATE($AJ$2,$AN$2,30)),0)</f>
        <v>0</v>
      </c>
      <c r="BE15" s="152">
        <f>IF(BE14=31,WEEKDAY(DATE($AJ$2,$AN$2,31)),0)</f>
        <v>0</v>
      </c>
      <c r="BF15" s="782"/>
      <c r="BG15" s="783"/>
      <c r="BH15" s="788"/>
      <c r="BI15" s="789"/>
      <c r="BJ15" s="739"/>
      <c r="BK15" s="752"/>
      <c r="BL15" s="752"/>
      <c r="BM15" s="752"/>
      <c r="BN15" s="793"/>
    </row>
    <row r="16" spans="2:71" ht="20.25" customHeight="1" thickBot="1">
      <c r="B16" s="736"/>
      <c r="C16" s="804"/>
      <c r="D16" s="809"/>
      <c r="E16" s="810"/>
      <c r="F16" s="811"/>
      <c r="G16" s="741"/>
      <c r="H16" s="742"/>
      <c r="I16" s="148"/>
      <c r="J16" s="149"/>
      <c r="K16" s="148"/>
      <c r="L16" s="149"/>
      <c r="M16" s="747"/>
      <c r="N16" s="748"/>
      <c r="O16" s="753"/>
      <c r="P16" s="754"/>
      <c r="Q16" s="754"/>
      <c r="R16" s="742"/>
      <c r="S16" s="753"/>
      <c r="T16" s="754"/>
      <c r="U16" s="754"/>
      <c r="V16" s="754"/>
      <c r="W16" s="742"/>
      <c r="X16" s="202"/>
      <c r="Y16" s="202"/>
      <c r="Z16" s="203"/>
      <c r="AA16" s="156" t="str">
        <f>IF(AA15=1,"日",IF(AA15=2,"月",IF(AA15=3,"火",IF(AA15=4,"水",IF(AA15=5,"木",IF(AA15=6,"金","土"))))))</f>
        <v>木</v>
      </c>
      <c r="AB16" s="157" t="str">
        <f t="shared" ref="AB16:BB16" si="0">IF(AB15=1,"日",IF(AB15=2,"月",IF(AB15=3,"火",IF(AB15=4,"水",IF(AB15=5,"木",IF(AB15=6,"金","土"))))))</f>
        <v>金</v>
      </c>
      <c r="AC16" s="157" t="str">
        <f t="shared" si="0"/>
        <v>土</v>
      </c>
      <c r="AD16" s="157" t="str">
        <f t="shared" si="0"/>
        <v>日</v>
      </c>
      <c r="AE16" s="157" t="str">
        <f t="shared" si="0"/>
        <v>月</v>
      </c>
      <c r="AF16" s="157" t="str">
        <f t="shared" si="0"/>
        <v>火</v>
      </c>
      <c r="AG16" s="158" t="str">
        <f t="shared" si="0"/>
        <v>水</v>
      </c>
      <c r="AH16" s="159" t="str">
        <f>IF(AH15=1,"日",IF(AH15=2,"月",IF(AH15=3,"火",IF(AH15=4,"水",IF(AH15=5,"木",IF(AH15=6,"金","土"))))))</f>
        <v>木</v>
      </c>
      <c r="AI16" s="157" t="str">
        <f t="shared" si="0"/>
        <v>金</v>
      </c>
      <c r="AJ16" s="157" t="str">
        <f t="shared" si="0"/>
        <v>土</v>
      </c>
      <c r="AK16" s="157" t="str">
        <f t="shared" si="0"/>
        <v>日</v>
      </c>
      <c r="AL16" s="157" t="str">
        <f t="shared" si="0"/>
        <v>月</v>
      </c>
      <c r="AM16" s="157" t="str">
        <f t="shared" si="0"/>
        <v>火</v>
      </c>
      <c r="AN16" s="158" t="str">
        <f t="shared" si="0"/>
        <v>水</v>
      </c>
      <c r="AO16" s="159" t="str">
        <f>IF(AO15=1,"日",IF(AO15=2,"月",IF(AO15=3,"火",IF(AO15=4,"水",IF(AO15=5,"木",IF(AO15=6,"金","土"))))))</f>
        <v>木</v>
      </c>
      <c r="AP16" s="157" t="str">
        <f t="shared" si="0"/>
        <v>金</v>
      </c>
      <c r="AQ16" s="157" t="str">
        <f t="shared" si="0"/>
        <v>土</v>
      </c>
      <c r="AR16" s="157" t="str">
        <f t="shared" si="0"/>
        <v>日</v>
      </c>
      <c r="AS16" s="157" t="str">
        <f t="shared" si="0"/>
        <v>月</v>
      </c>
      <c r="AT16" s="157" t="str">
        <f t="shared" si="0"/>
        <v>火</v>
      </c>
      <c r="AU16" s="158" t="str">
        <f t="shared" si="0"/>
        <v>水</v>
      </c>
      <c r="AV16" s="159" t="str">
        <f>IF(AV15=1,"日",IF(AV15=2,"月",IF(AV15=3,"火",IF(AV15=4,"水",IF(AV15=5,"木",IF(AV15=6,"金","土"))))))</f>
        <v>木</v>
      </c>
      <c r="AW16" s="157" t="str">
        <f t="shared" si="0"/>
        <v>金</v>
      </c>
      <c r="AX16" s="157" t="str">
        <f t="shared" si="0"/>
        <v>土</v>
      </c>
      <c r="AY16" s="157" t="str">
        <f t="shared" si="0"/>
        <v>日</v>
      </c>
      <c r="AZ16" s="157" t="str">
        <f t="shared" si="0"/>
        <v>月</v>
      </c>
      <c r="BA16" s="157" t="str">
        <f t="shared" si="0"/>
        <v>火</v>
      </c>
      <c r="BB16" s="158" t="str">
        <f t="shared" si="0"/>
        <v>水</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784"/>
      <c r="BG16" s="785"/>
      <c r="BH16" s="790"/>
      <c r="BI16" s="791"/>
      <c r="BJ16" s="741"/>
      <c r="BK16" s="754"/>
      <c r="BL16" s="754"/>
      <c r="BM16" s="754"/>
      <c r="BN16" s="794"/>
    </row>
    <row r="17" spans="2:66" ht="20.25" customHeight="1">
      <c r="B17" s="695">
        <f>B15+1</f>
        <v>1</v>
      </c>
      <c r="C17" s="817"/>
      <c r="D17" s="818"/>
      <c r="E17" s="819"/>
      <c r="F17" s="820"/>
      <c r="G17" s="765" t="s">
        <v>70</v>
      </c>
      <c r="H17" s="766"/>
      <c r="I17" s="161"/>
      <c r="J17" s="162"/>
      <c r="K17" s="161"/>
      <c r="L17" s="162"/>
      <c r="M17" s="767" t="s">
        <v>89</v>
      </c>
      <c r="N17" s="768"/>
      <c r="O17" s="769" t="s">
        <v>108</v>
      </c>
      <c r="P17" s="770"/>
      <c r="Q17" s="770"/>
      <c r="R17" s="766"/>
      <c r="S17" s="755" t="s">
        <v>88</v>
      </c>
      <c r="T17" s="756"/>
      <c r="U17" s="756"/>
      <c r="V17" s="756"/>
      <c r="W17" s="757"/>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758"/>
      <c r="BG17" s="759"/>
      <c r="BH17" s="760"/>
      <c r="BI17" s="761"/>
      <c r="BJ17" s="762"/>
      <c r="BK17" s="763"/>
      <c r="BL17" s="763"/>
      <c r="BM17" s="763"/>
      <c r="BN17" s="764"/>
    </row>
    <row r="18" spans="2:66" ht="20.25" customHeight="1">
      <c r="B18" s="715"/>
      <c r="C18" s="813"/>
      <c r="D18" s="816"/>
      <c r="E18" s="776"/>
      <c r="F18" s="815"/>
      <c r="G18" s="728"/>
      <c r="H18" s="729"/>
      <c r="I18" s="163"/>
      <c r="J18" s="164" t="str">
        <f>G17</f>
        <v>管理者</v>
      </c>
      <c r="K18" s="163"/>
      <c r="L18" s="164" t="str">
        <f>M17</f>
        <v>A</v>
      </c>
      <c r="M18" s="730"/>
      <c r="N18" s="731"/>
      <c r="O18" s="732"/>
      <c r="P18" s="733"/>
      <c r="Q18" s="733"/>
      <c r="R18" s="729"/>
      <c r="S18" s="674"/>
      <c r="T18" s="675"/>
      <c r="U18" s="675"/>
      <c r="V18" s="675"/>
      <c r="W18" s="676"/>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725">
        <f>IF($BI$3="４週",SUM(AA18:BB18),IF($BI$3="暦月",SUM(AA18:BE18),""))</f>
        <v>160</v>
      </c>
      <c r="BG18" s="726"/>
      <c r="BH18" s="727">
        <f>IF($BI$3="４週",BF18/4,IF($BI$3="暦月",(BF18/($BI$8/7)),""))</f>
        <v>40</v>
      </c>
      <c r="BI18" s="726"/>
      <c r="BJ18" s="722"/>
      <c r="BK18" s="723"/>
      <c r="BL18" s="723"/>
      <c r="BM18" s="723"/>
      <c r="BN18" s="724"/>
    </row>
    <row r="19" spans="2:66" ht="20.25" customHeight="1">
      <c r="B19" s="695">
        <f>B17+1</f>
        <v>2</v>
      </c>
      <c r="C19" s="812"/>
      <c r="D19" s="814"/>
      <c r="E19" s="776"/>
      <c r="F19" s="815"/>
      <c r="G19" s="697" t="s">
        <v>101</v>
      </c>
      <c r="H19" s="698"/>
      <c r="I19" s="165"/>
      <c r="J19" s="166"/>
      <c r="K19" s="165"/>
      <c r="L19" s="166"/>
      <c r="M19" s="701" t="s">
        <v>100</v>
      </c>
      <c r="N19" s="702"/>
      <c r="O19" s="705" t="s">
        <v>101</v>
      </c>
      <c r="P19" s="706"/>
      <c r="Q19" s="706"/>
      <c r="R19" s="698"/>
      <c r="S19" s="674" t="s">
        <v>167</v>
      </c>
      <c r="T19" s="675"/>
      <c r="U19" s="675"/>
      <c r="V19" s="675"/>
      <c r="W19" s="676"/>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680"/>
      <c r="BG19" s="681"/>
      <c r="BH19" s="682"/>
      <c r="BI19" s="683"/>
      <c r="BJ19" s="684"/>
      <c r="BK19" s="685"/>
      <c r="BL19" s="685"/>
      <c r="BM19" s="685"/>
      <c r="BN19" s="686"/>
    </row>
    <row r="20" spans="2:66" ht="20.25" customHeight="1">
      <c r="B20" s="715"/>
      <c r="C20" s="813"/>
      <c r="D20" s="816"/>
      <c r="E20" s="776"/>
      <c r="F20" s="815"/>
      <c r="G20" s="728"/>
      <c r="H20" s="729"/>
      <c r="I20" s="163"/>
      <c r="J20" s="164" t="str">
        <f>G19</f>
        <v>医師</v>
      </c>
      <c r="K20" s="163"/>
      <c r="L20" s="164" t="str">
        <f>M19</f>
        <v>C</v>
      </c>
      <c r="M20" s="730"/>
      <c r="N20" s="731"/>
      <c r="O20" s="732"/>
      <c r="P20" s="733"/>
      <c r="Q20" s="733"/>
      <c r="R20" s="729"/>
      <c r="S20" s="674"/>
      <c r="T20" s="675"/>
      <c r="U20" s="675"/>
      <c r="V20" s="675"/>
      <c r="W20" s="676"/>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725">
        <f>IF($BI$3="４週",SUM(AA20:BB20),IF($BI$3="暦月",SUM(AA20:BE20),""))</f>
        <v>47.999999999999993</v>
      </c>
      <c r="BG20" s="726"/>
      <c r="BH20" s="727">
        <f>IF($BI$3="４週",BF20/4,IF($BI$3="暦月",(BF20/($BI$8/7)),""))</f>
        <v>11.999999999999998</v>
      </c>
      <c r="BI20" s="726"/>
      <c r="BJ20" s="722"/>
      <c r="BK20" s="723"/>
      <c r="BL20" s="723"/>
      <c r="BM20" s="723"/>
      <c r="BN20" s="724"/>
    </row>
    <row r="21" spans="2:66" ht="20.25" customHeight="1">
      <c r="B21" s="695">
        <f>B19+1</f>
        <v>3</v>
      </c>
      <c r="C21" s="812"/>
      <c r="D21" s="814"/>
      <c r="E21" s="776"/>
      <c r="F21" s="815"/>
      <c r="G21" s="697" t="s">
        <v>102</v>
      </c>
      <c r="H21" s="698"/>
      <c r="I21" s="163"/>
      <c r="J21" s="164"/>
      <c r="K21" s="163"/>
      <c r="L21" s="164"/>
      <c r="M21" s="701" t="s">
        <v>89</v>
      </c>
      <c r="N21" s="702"/>
      <c r="O21" s="705" t="s">
        <v>108</v>
      </c>
      <c r="P21" s="706"/>
      <c r="Q21" s="706"/>
      <c r="R21" s="698"/>
      <c r="S21" s="674" t="s">
        <v>168</v>
      </c>
      <c r="T21" s="675"/>
      <c r="U21" s="675"/>
      <c r="V21" s="675"/>
      <c r="W21" s="676"/>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680"/>
      <c r="BG21" s="681"/>
      <c r="BH21" s="682"/>
      <c r="BI21" s="683"/>
      <c r="BJ21" s="684"/>
      <c r="BK21" s="685"/>
      <c r="BL21" s="685"/>
      <c r="BM21" s="685"/>
      <c r="BN21" s="686"/>
    </row>
    <row r="22" spans="2:66" ht="20.25" customHeight="1">
      <c r="B22" s="715"/>
      <c r="C22" s="813"/>
      <c r="D22" s="816"/>
      <c r="E22" s="776"/>
      <c r="F22" s="815"/>
      <c r="G22" s="728"/>
      <c r="H22" s="729"/>
      <c r="I22" s="163"/>
      <c r="J22" s="164" t="str">
        <f>G21</f>
        <v>生活相談員</v>
      </c>
      <c r="K22" s="163"/>
      <c r="L22" s="164" t="str">
        <f>M21</f>
        <v>A</v>
      </c>
      <c r="M22" s="730"/>
      <c r="N22" s="731"/>
      <c r="O22" s="732"/>
      <c r="P22" s="733"/>
      <c r="Q22" s="733"/>
      <c r="R22" s="729"/>
      <c r="S22" s="674"/>
      <c r="T22" s="675"/>
      <c r="U22" s="675"/>
      <c r="V22" s="675"/>
      <c r="W22" s="676"/>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725">
        <f>IF($BI$3="４週",SUM(AA22:BB22),IF($BI$3="暦月",SUM(AA22:BE22),""))</f>
        <v>160</v>
      </c>
      <c r="BG22" s="726"/>
      <c r="BH22" s="727">
        <f>IF($BI$3="４週",BF22/4,IF($BI$3="暦月",(BF22/($BI$8/7)),""))</f>
        <v>40</v>
      </c>
      <c r="BI22" s="726"/>
      <c r="BJ22" s="722"/>
      <c r="BK22" s="723"/>
      <c r="BL22" s="723"/>
      <c r="BM22" s="723"/>
      <c r="BN22" s="724"/>
    </row>
    <row r="23" spans="2:66" ht="20.25" customHeight="1">
      <c r="B23" s="695">
        <f>B21+1</f>
        <v>4</v>
      </c>
      <c r="C23" s="812"/>
      <c r="D23" s="814"/>
      <c r="E23" s="776"/>
      <c r="F23" s="815"/>
      <c r="G23" s="697" t="s">
        <v>106</v>
      </c>
      <c r="H23" s="698"/>
      <c r="I23" s="163"/>
      <c r="J23" s="164"/>
      <c r="K23" s="163"/>
      <c r="L23" s="164"/>
      <c r="M23" s="701" t="s">
        <v>141</v>
      </c>
      <c r="N23" s="702"/>
      <c r="O23" s="705" t="s">
        <v>119</v>
      </c>
      <c r="P23" s="706"/>
      <c r="Q23" s="706"/>
      <c r="R23" s="698"/>
      <c r="S23" s="674" t="s">
        <v>169</v>
      </c>
      <c r="T23" s="675"/>
      <c r="U23" s="675"/>
      <c r="V23" s="675"/>
      <c r="W23" s="676"/>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680"/>
      <c r="BG23" s="681"/>
      <c r="BH23" s="682"/>
      <c r="BI23" s="683"/>
      <c r="BJ23" s="684" t="s">
        <v>223</v>
      </c>
      <c r="BK23" s="685"/>
      <c r="BL23" s="685"/>
      <c r="BM23" s="685"/>
      <c r="BN23" s="686"/>
    </row>
    <row r="24" spans="2:66" ht="20.25" customHeight="1">
      <c r="B24" s="715"/>
      <c r="C24" s="813"/>
      <c r="D24" s="816"/>
      <c r="E24" s="776"/>
      <c r="F24" s="815"/>
      <c r="G24" s="728"/>
      <c r="H24" s="729"/>
      <c r="I24" s="163"/>
      <c r="J24" s="164" t="str">
        <f>G23</f>
        <v>機能訓練指導員</v>
      </c>
      <c r="K24" s="163"/>
      <c r="L24" s="164" t="str">
        <f>M23</f>
        <v>B</v>
      </c>
      <c r="M24" s="730"/>
      <c r="N24" s="731"/>
      <c r="O24" s="732"/>
      <c r="P24" s="733"/>
      <c r="Q24" s="733"/>
      <c r="R24" s="729"/>
      <c r="S24" s="674"/>
      <c r="T24" s="675"/>
      <c r="U24" s="675"/>
      <c r="V24" s="675"/>
      <c r="W24" s="676"/>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725">
        <f>IF($BI$3="４週",SUM(AA24:BB24),IF($BI$3="暦月",SUM(AA24:BE24),""))</f>
        <v>80.000000000000014</v>
      </c>
      <c r="BG24" s="726"/>
      <c r="BH24" s="727">
        <f>IF($BI$3="４週",BF24/4,IF($BI$3="暦月",(BF24/($BI$8/7)),""))</f>
        <v>20.000000000000004</v>
      </c>
      <c r="BI24" s="726"/>
      <c r="BJ24" s="722"/>
      <c r="BK24" s="723"/>
      <c r="BL24" s="723"/>
      <c r="BM24" s="723"/>
      <c r="BN24" s="724"/>
    </row>
    <row r="25" spans="2:66" ht="20.25" customHeight="1">
      <c r="B25" s="695">
        <f>B23+1</f>
        <v>5</v>
      </c>
      <c r="C25" s="812"/>
      <c r="D25" s="814"/>
      <c r="E25" s="776"/>
      <c r="F25" s="815"/>
      <c r="G25" s="697" t="s">
        <v>105</v>
      </c>
      <c r="H25" s="698"/>
      <c r="I25" s="163"/>
      <c r="J25" s="164"/>
      <c r="K25" s="163"/>
      <c r="L25" s="164"/>
      <c r="M25" s="701" t="s">
        <v>100</v>
      </c>
      <c r="N25" s="702"/>
      <c r="O25" s="705" t="s">
        <v>115</v>
      </c>
      <c r="P25" s="706"/>
      <c r="Q25" s="706"/>
      <c r="R25" s="698"/>
      <c r="S25" s="674" t="s">
        <v>170</v>
      </c>
      <c r="T25" s="675"/>
      <c r="U25" s="675"/>
      <c r="V25" s="675"/>
      <c r="W25" s="676"/>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680"/>
      <c r="BG25" s="681"/>
      <c r="BH25" s="682"/>
      <c r="BI25" s="683"/>
      <c r="BJ25" s="684"/>
      <c r="BK25" s="685"/>
      <c r="BL25" s="685"/>
      <c r="BM25" s="685"/>
      <c r="BN25" s="686"/>
    </row>
    <row r="26" spans="2:66" ht="20.25" customHeight="1">
      <c r="B26" s="715"/>
      <c r="C26" s="813"/>
      <c r="D26" s="816"/>
      <c r="E26" s="776"/>
      <c r="F26" s="815"/>
      <c r="G26" s="728"/>
      <c r="H26" s="729"/>
      <c r="I26" s="163"/>
      <c r="J26" s="164" t="str">
        <f>G25</f>
        <v>栄養士</v>
      </c>
      <c r="K26" s="163"/>
      <c r="L26" s="164" t="str">
        <f>M25</f>
        <v>C</v>
      </c>
      <c r="M26" s="730"/>
      <c r="N26" s="731"/>
      <c r="O26" s="732"/>
      <c r="P26" s="733"/>
      <c r="Q26" s="733"/>
      <c r="R26" s="729"/>
      <c r="S26" s="674"/>
      <c r="T26" s="675"/>
      <c r="U26" s="675"/>
      <c r="V26" s="675"/>
      <c r="W26" s="676"/>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725">
        <f>IF($BI$3="４週",SUM(AA26:BB26),IF($BI$3="暦月",SUM(AA26:BE26),""))</f>
        <v>79.999999999999986</v>
      </c>
      <c r="BG26" s="726"/>
      <c r="BH26" s="727">
        <f>IF($BI$3="４週",BF26/4,IF($BI$3="暦月",(BF26/($BI$8/7)),""))</f>
        <v>19.999999999999996</v>
      </c>
      <c r="BI26" s="726"/>
      <c r="BJ26" s="722"/>
      <c r="BK26" s="723"/>
      <c r="BL26" s="723"/>
      <c r="BM26" s="723"/>
      <c r="BN26" s="724"/>
    </row>
    <row r="27" spans="2:66" ht="20.25" customHeight="1">
      <c r="B27" s="695">
        <f>B25+1</f>
        <v>6</v>
      </c>
      <c r="C27" s="812"/>
      <c r="D27" s="814"/>
      <c r="E27" s="776"/>
      <c r="F27" s="815"/>
      <c r="G27" s="697" t="s">
        <v>71</v>
      </c>
      <c r="H27" s="698"/>
      <c r="I27" s="163"/>
      <c r="J27" s="164"/>
      <c r="K27" s="163"/>
      <c r="L27" s="164"/>
      <c r="M27" s="701" t="s">
        <v>89</v>
      </c>
      <c r="N27" s="702"/>
      <c r="O27" s="705" t="s">
        <v>71</v>
      </c>
      <c r="P27" s="706"/>
      <c r="Q27" s="706"/>
      <c r="R27" s="698"/>
      <c r="S27" s="674" t="s">
        <v>270</v>
      </c>
      <c r="T27" s="675"/>
      <c r="U27" s="675"/>
      <c r="V27" s="675"/>
      <c r="W27" s="676"/>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680"/>
      <c r="BG27" s="681"/>
      <c r="BH27" s="682"/>
      <c r="BI27" s="683"/>
      <c r="BJ27" s="684"/>
      <c r="BK27" s="685"/>
      <c r="BL27" s="685"/>
      <c r="BM27" s="685"/>
      <c r="BN27" s="686"/>
    </row>
    <row r="28" spans="2:66" ht="20.25" customHeight="1">
      <c r="B28" s="715"/>
      <c r="C28" s="813"/>
      <c r="D28" s="816"/>
      <c r="E28" s="776"/>
      <c r="F28" s="815"/>
      <c r="G28" s="728"/>
      <c r="H28" s="729"/>
      <c r="I28" s="163"/>
      <c r="J28" s="164" t="str">
        <f>G27</f>
        <v>介護支援専門員</v>
      </c>
      <c r="K28" s="163"/>
      <c r="L28" s="164" t="str">
        <f>M27</f>
        <v>A</v>
      </c>
      <c r="M28" s="730"/>
      <c r="N28" s="731"/>
      <c r="O28" s="732"/>
      <c r="P28" s="733"/>
      <c r="Q28" s="733"/>
      <c r="R28" s="729"/>
      <c r="S28" s="674"/>
      <c r="T28" s="675"/>
      <c r="U28" s="675"/>
      <c r="V28" s="675"/>
      <c r="W28" s="676"/>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725">
        <f>IF($BI$3="４週",SUM(AA28:BB28),IF($BI$3="暦月",SUM(AA28:BE28),""))</f>
        <v>160</v>
      </c>
      <c r="BG28" s="726"/>
      <c r="BH28" s="727">
        <f>IF($BI$3="４週",BF28/4,IF($BI$3="暦月",(BF28/($BI$8/7)),""))</f>
        <v>40</v>
      </c>
      <c r="BI28" s="726"/>
      <c r="BJ28" s="722"/>
      <c r="BK28" s="723"/>
      <c r="BL28" s="723"/>
      <c r="BM28" s="723"/>
      <c r="BN28" s="724"/>
    </row>
    <row r="29" spans="2:66" ht="20.25" customHeight="1">
      <c r="B29" s="695">
        <f>B27+1</f>
        <v>7</v>
      </c>
      <c r="C29" s="812"/>
      <c r="D29" s="814"/>
      <c r="E29" s="776"/>
      <c r="F29" s="815"/>
      <c r="G29" s="697" t="s">
        <v>103</v>
      </c>
      <c r="H29" s="698"/>
      <c r="I29" s="163"/>
      <c r="J29" s="164"/>
      <c r="K29" s="163"/>
      <c r="L29" s="164"/>
      <c r="M29" s="701" t="s">
        <v>141</v>
      </c>
      <c r="N29" s="702"/>
      <c r="O29" s="705" t="s">
        <v>112</v>
      </c>
      <c r="P29" s="706"/>
      <c r="Q29" s="706"/>
      <c r="R29" s="698"/>
      <c r="S29" s="674" t="s">
        <v>169</v>
      </c>
      <c r="T29" s="675"/>
      <c r="U29" s="675"/>
      <c r="V29" s="675"/>
      <c r="W29" s="676"/>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680"/>
      <c r="BG29" s="681"/>
      <c r="BH29" s="682"/>
      <c r="BI29" s="683"/>
      <c r="BJ29" s="684" t="s">
        <v>224</v>
      </c>
      <c r="BK29" s="685"/>
      <c r="BL29" s="685"/>
      <c r="BM29" s="685"/>
      <c r="BN29" s="686"/>
    </row>
    <row r="30" spans="2:66" ht="20.25" customHeight="1">
      <c r="B30" s="715"/>
      <c r="C30" s="813"/>
      <c r="D30" s="816"/>
      <c r="E30" s="776"/>
      <c r="F30" s="815"/>
      <c r="G30" s="728"/>
      <c r="H30" s="729"/>
      <c r="I30" s="163"/>
      <c r="J30" s="164" t="str">
        <f>G29</f>
        <v>看護職員</v>
      </c>
      <c r="K30" s="163"/>
      <c r="L30" s="164" t="str">
        <f>M29</f>
        <v>B</v>
      </c>
      <c r="M30" s="730"/>
      <c r="N30" s="731"/>
      <c r="O30" s="732"/>
      <c r="P30" s="733"/>
      <c r="Q30" s="733"/>
      <c r="R30" s="729"/>
      <c r="S30" s="674"/>
      <c r="T30" s="675"/>
      <c r="U30" s="675"/>
      <c r="V30" s="675"/>
      <c r="W30" s="676"/>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725">
        <f>IF($BI$3="４週",SUM(AA30:BB30),IF($BI$3="暦月",SUM(AA30:BE30),""))</f>
        <v>79.999999999999986</v>
      </c>
      <c r="BG30" s="726"/>
      <c r="BH30" s="727">
        <f>IF($BI$3="４週",BF30/4,IF($BI$3="暦月",(BF30/($BI$8/7)),""))</f>
        <v>19.999999999999996</v>
      </c>
      <c r="BI30" s="726"/>
      <c r="BJ30" s="722"/>
      <c r="BK30" s="723"/>
      <c r="BL30" s="723"/>
      <c r="BM30" s="723"/>
      <c r="BN30" s="724"/>
    </row>
    <row r="31" spans="2:66" ht="20.25" customHeight="1">
      <c r="B31" s="695">
        <f>B29+1</f>
        <v>8</v>
      </c>
      <c r="C31" s="812"/>
      <c r="D31" s="814"/>
      <c r="E31" s="776"/>
      <c r="F31" s="815"/>
      <c r="G31" s="697" t="s">
        <v>103</v>
      </c>
      <c r="H31" s="698"/>
      <c r="I31" s="163"/>
      <c r="J31" s="164"/>
      <c r="K31" s="163"/>
      <c r="L31" s="164"/>
      <c r="M31" s="701" t="s">
        <v>89</v>
      </c>
      <c r="N31" s="702"/>
      <c r="O31" s="705" t="s">
        <v>112</v>
      </c>
      <c r="P31" s="706"/>
      <c r="Q31" s="706"/>
      <c r="R31" s="698"/>
      <c r="S31" s="674" t="s">
        <v>171</v>
      </c>
      <c r="T31" s="675"/>
      <c r="U31" s="675"/>
      <c r="V31" s="675"/>
      <c r="W31" s="676"/>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680"/>
      <c r="BG31" s="681"/>
      <c r="BH31" s="682"/>
      <c r="BI31" s="683"/>
      <c r="BJ31" s="684"/>
      <c r="BK31" s="685"/>
      <c r="BL31" s="685"/>
      <c r="BM31" s="685"/>
      <c r="BN31" s="686"/>
    </row>
    <row r="32" spans="2:66" ht="20.25" customHeight="1">
      <c r="B32" s="715"/>
      <c r="C32" s="813"/>
      <c r="D32" s="816"/>
      <c r="E32" s="776"/>
      <c r="F32" s="815"/>
      <c r="G32" s="728"/>
      <c r="H32" s="729"/>
      <c r="I32" s="163"/>
      <c r="J32" s="164" t="str">
        <f>G31</f>
        <v>看護職員</v>
      </c>
      <c r="K32" s="163"/>
      <c r="L32" s="164" t="str">
        <f>M31</f>
        <v>A</v>
      </c>
      <c r="M32" s="730"/>
      <c r="N32" s="731"/>
      <c r="O32" s="732"/>
      <c r="P32" s="733"/>
      <c r="Q32" s="733"/>
      <c r="R32" s="729"/>
      <c r="S32" s="674"/>
      <c r="T32" s="675"/>
      <c r="U32" s="675"/>
      <c r="V32" s="675"/>
      <c r="W32" s="676"/>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725">
        <f>IF($BI$3="４週",SUM(AA32:BB32),IF($BI$3="暦月",SUM(AA32:BE32),""))</f>
        <v>160</v>
      </c>
      <c r="BG32" s="726"/>
      <c r="BH32" s="727">
        <f>IF($BI$3="４週",BF32/4,IF($BI$3="暦月",(BF32/($BI$8/7)),""))</f>
        <v>40</v>
      </c>
      <c r="BI32" s="726"/>
      <c r="BJ32" s="722"/>
      <c r="BK32" s="723"/>
      <c r="BL32" s="723"/>
      <c r="BM32" s="723"/>
      <c r="BN32" s="724"/>
    </row>
    <row r="33" spans="2:66" ht="20.25" customHeight="1">
      <c r="B33" s="695">
        <f>B31+1</f>
        <v>9</v>
      </c>
      <c r="C33" s="812"/>
      <c r="D33" s="814"/>
      <c r="E33" s="776"/>
      <c r="F33" s="815"/>
      <c r="G33" s="697" t="s">
        <v>103</v>
      </c>
      <c r="H33" s="698"/>
      <c r="I33" s="163"/>
      <c r="J33" s="164"/>
      <c r="K33" s="163"/>
      <c r="L33" s="164"/>
      <c r="M33" s="701" t="s">
        <v>89</v>
      </c>
      <c r="N33" s="702"/>
      <c r="O33" s="705" t="s">
        <v>112</v>
      </c>
      <c r="P33" s="706"/>
      <c r="Q33" s="706"/>
      <c r="R33" s="698"/>
      <c r="S33" s="674" t="s">
        <v>172</v>
      </c>
      <c r="T33" s="675"/>
      <c r="U33" s="675"/>
      <c r="V33" s="675"/>
      <c r="W33" s="676"/>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680"/>
      <c r="BG33" s="681"/>
      <c r="BH33" s="682"/>
      <c r="BI33" s="683"/>
      <c r="BJ33" s="684"/>
      <c r="BK33" s="685"/>
      <c r="BL33" s="685"/>
      <c r="BM33" s="685"/>
      <c r="BN33" s="686"/>
    </row>
    <row r="34" spans="2:66" ht="20.25" customHeight="1">
      <c r="B34" s="715"/>
      <c r="C34" s="813"/>
      <c r="D34" s="816"/>
      <c r="E34" s="776"/>
      <c r="F34" s="815"/>
      <c r="G34" s="728"/>
      <c r="H34" s="729"/>
      <c r="I34" s="163"/>
      <c r="J34" s="164" t="str">
        <f>G33</f>
        <v>看護職員</v>
      </c>
      <c r="K34" s="163"/>
      <c r="L34" s="164" t="str">
        <f>M33</f>
        <v>A</v>
      </c>
      <c r="M34" s="730"/>
      <c r="N34" s="731"/>
      <c r="O34" s="732"/>
      <c r="P34" s="733"/>
      <c r="Q34" s="733"/>
      <c r="R34" s="729"/>
      <c r="S34" s="674"/>
      <c r="T34" s="675"/>
      <c r="U34" s="675"/>
      <c r="V34" s="675"/>
      <c r="W34" s="676"/>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725">
        <f>IF($BI$3="４週",SUM(AA34:BB34),IF($BI$3="暦月",SUM(AA34:BE34),""))</f>
        <v>160</v>
      </c>
      <c r="BG34" s="726"/>
      <c r="BH34" s="727">
        <f>IF($BI$3="４週",BF34/4,IF($BI$3="暦月",(BF34/($BI$8/7)),""))</f>
        <v>40</v>
      </c>
      <c r="BI34" s="726"/>
      <c r="BJ34" s="722"/>
      <c r="BK34" s="723"/>
      <c r="BL34" s="723"/>
      <c r="BM34" s="723"/>
      <c r="BN34" s="724"/>
    </row>
    <row r="35" spans="2:66" ht="20.25" customHeight="1">
      <c r="B35" s="695">
        <f>B33+1</f>
        <v>10</v>
      </c>
      <c r="C35" s="812" t="s">
        <v>131</v>
      </c>
      <c r="D35" s="814" t="s">
        <v>160</v>
      </c>
      <c r="E35" s="776"/>
      <c r="F35" s="815"/>
      <c r="G35" s="697" t="s">
        <v>104</v>
      </c>
      <c r="H35" s="698"/>
      <c r="I35" s="163"/>
      <c r="J35" s="164"/>
      <c r="K35" s="163"/>
      <c r="L35" s="164"/>
      <c r="M35" s="701" t="s">
        <v>89</v>
      </c>
      <c r="N35" s="702"/>
      <c r="O35" s="705" t="s">
        <v>19</v>
      </c>
      <c r="P35" s="706"/>
      <c r="Q35" s="706"/>
      <c r="R35" s="698"/>
      <c r="S35" s="674" t="s">
        <v>173</v>
      </c>
      <c r="T35" s="675"/>
      <c r="U35" s="675"/>
      <c r="V35" s="675"/>
      <c r="W35" s="676"/>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680"/>
      <c r="BG35" s="681"/>
      <c r="BH35" s="682"/>
      <c r="BI35" s="683"/>
      <c r="BJ35" s="684"/>
      <c r="BK35" s="685"/>
      <c r="BL35" s="685"/>
      <c r="BM35" s="685"/>
      <c r="BN35" s="686"/>
    </row>
    <row r="36" spans="2:66" ht="20.25" customHeight="1">
      <c r="B36" s="715"/>
      <c r="C36" s="813"/>
      <c r="D36" s="816"/>
      <c r="E36" s="776"/>
      <c r="F36" s="815"/>
      <c r="G36" s="728"/>
      <c r="H36" s="729"/>
      <c r="I36" s="163"/>
      <c r="J36" s="164" t="str">
        <f>G35</f>
        <v>介護職員</v>
      </c>
      <c r="K36" s="163"/>
      <c r="L36" s="164" t="str">
        <f>M35</f>
        <v>A</v>
      </c>
      <c r="M36" s="730"/>
      <c r="N36" s="731"/>
      <c r="O36" s="732"/>
      <c r="P36" s="733"/>
      <c r="Q36" s="733"/>
      <c r="R36" s="729"/>
      <c r="S36" s="674"/>
      <c r="T36" s="675"/>
      <c r="U36" s="675"/>
      <c r="V36" s="675"/>
      <c r="W36" s="676"/>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725">
        <f>IF($BI$3="４週",SUM(AA36:BB36),IF($BI$3="暦月",SUM(AA36:BE36),""))</f>
        <v>160</v>
      </c>
      <c r="BG36" s="726"/>
      <c r="BH36" s="727">
        <f>IF($BI$3="４週",BF36/4,IF($BI$3="暦月",(BF36/($BI$8/7)),""))</f>
        <v>40</v>
      </c>
      <c r="BI36" s="726"/>
      <c r="BJ36" s="722"/>
      <c r="BK36" s="723"/>
      <c r="BL36" s="723"/>
      <c r="BM36" s="723"/>
      <c r="BN36" s="724"/>
    </row>
    <row r="37" spans="2:66" ht="20.25" customHeight="1">
      <c r="B37" s="695">
        <f>B35+1</f>
        <v>11</v>
      </c>
      <c r="C37" s="812"/>
      <c r="D37" s="814" t="s">
        <v>160</v>
      </c>
      <c r="E37" s="776"/>
      <c r="F37" s="815"/>
      <c r="G37" s="697" t="s">
        <v>104</v>
      </c>
      <c r="H37" s="698"/>
      <c r="I37" s="163"/>
      <c r="J37" s="164"/>
      <c r="K37" s="163"/>
      <c r="L37" s="164"/>
      <c r="M37" s="701" t="s">
        <v>89</v>
      </c>
      <c r="N37" s="702"/>
      <c r="O37" s="705" t="s">
        <v>90</v>
      </c>
      <c r="P37" s="706"/>
      <c r="Q37" s="706"/>
      <c r="R37" s="698"/>
      <c r="S37" s="674" t="s">
        <v>174</v>
      </c>
      <c r="T37" s="675"/>
      <c r="U37" s="675"/>
      <c r="V37" s="675"/>
      <c r="W37" s="676"/>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680"/>
      <c r="BG37" s="681"/>
      <c r="BH37" s="682"/>
      <c r="BI37" s="683"/>
      <c r="BJ37" s="684"/>
      <c r="BK37" s="685"/>
      <c r="BL37" s="685"/>
      <c r="BM37" s="685"/>
      <c r="BN37" s="686"/>
    </row>
    <row r="38" spans="2:66" ht="20.25" customHeight="1">
      <c r="B38" s="715"/>
      <c r="C38" s="813"/>
      <c r="D38" s="816"/>
      <c r="E38" s="776"/>
      <c r="F38" s="815"/>
      <c r="G38" s="728"/>
      <c r="H38" s="729"/>
      <c r="I38" s="163"/>
      <c r="J38" s="164" t="str">
        <f>G37</f>
        <v>介護職員</v>
      </c>
      <c r="K38" s="163"/>
      <c r="L38" s="164" t="str">
        <f>M37</f>
        <v>A</v>
      </c>
      <c r="M38" s="730"/>
      <c r="N38" s="731"/>
      <c r="O38" s="732"/>
      <c r="P38" s="733"/>
      <c r="Q38" s="733"/>
      <c r="R38" s="729"/>
      <c r="S38" s="674"/>
      <c r="T38" s="675"/>
      <c r="U38" s="675"/>
      <c r="V38" s="675"/>
      <c r="W38" s="676"/>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725">
        <f>IF($BI$3="４週",SUM(AA38:BB38),IF($BI$3="暦月",SUM(AA38:BE38),""))</f>
        <v>160</v>
      </c>
      <c r="BG38" s="726"/>
      <c r="BH38" s="727">
        <f>IF($BI$3="４週",BF38/4,IF($BI$3="暦月",(BF38/($BI$8/7)),""))</f>
        <v>40</v>
      </c>
      <c r="BI38" s="726"/>
      <c r="BJ38" s="722"/>
      <c r="BK38" s="723"/>
      <c r="BL38" s="723"/>
      <c r="BM38" s="723"/>
      <c r="BN38" s="724"/>
    </row>
    <row r="39" spans="2:66" ht="20.25" customHeight="1">
      <c r="B39" s="695">
        <f>B37+1</f>
        <v>12</v>
      </c>
      <c r="C39" s="812"/>
      <c r="D39" s="814" t="s">
        <v>160</v>
      </c>
      <c r="E39" s="776"/>
      <c r="F39" s="815"/>
      <c r="G39" s="697" t="s">
        <v>104</v>
      </c>
      <c r="H39" s="698"/>
      <c r="I39" s="163"/>
      <c r="J39" s="164"/>
      <c r="K39" s="163"/>
      <c r="L39" s="164"/>
      <c r="M39" s="701" t="s">
        <v>89</v>
      </c>
      <c r="N39" s="702"/>
      <c r="O39" s="705" t="s">
        <v>90</v>
      </c>
      <c r="P39" s="706"/>
      <c r="Q39" s="706"/>
      <c r="R39" s="698"/>
      <c r="S39" s="674" t="s">
        <v>175</v>
      </c>
      <c r="T39" s="675"/>
      <c r="U39" s="675"/>
      <c r="V39" s="675"/>
      <c r="W39" s="676"/>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680"/>
      <c r="BG39" s="681"/>
      <c r="BH39" s="682"/>
      <c r="BI39" s="683"/>
      <c r="BJ39" s="684"/>
      <c r="BK39" s="685"/>
      <c r="BL39" s="685"/>
      <c r="BM39" s="685"/>
      <c r="BN39" s="686"/>
    </row>
    <row r="40" spans="2:66" ht="20.25" customHeight="1">
      <c r="B40" s="715"/>
      <c r="C40" s="813"/>
      <c r="D40" s="816"/>
      <c r="E40" s="776"/>
      <c r="F40" s="815"/>
      <c r="G40" s="728"/>
      <c r="H40" s="729"/>
      <c r="I40" s="163"/>
      <c r="J40" s="164" t="str">
        <f>G39</f>
        <v>介護職員</v>
      </c>
      <c r="K40" s="163"/>
      <c r="L40" s="164" t="str">
        <f>M39</f>
        <v>A</v>
      </c>
      <c r="M40" s="730"/>
      <c r="N40" s="731"/>
      <c r="O40" s="732"/>
      <c r="P40" s="733"/>
      <c r="Q40" s="733"/>
      <c r="R40" s="729"/>
      <c r="S40" s="674"/>
      <c r="T40" s="675"/>
      <c r="U40" s="675"/>
      <c r="V40" s="675"/>
      <c r="W40" s="676"/>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725">
        <f>IF($BI$3="４週",SUM(AA40:BB40),IF($BI$3="暦月",SUM(AA40:BE40),""))</f>
        <v>160</v>
      </c>
      <c r="BG40" s="726"/>
      <c r="BH40" s="727">
        <f>IF($BI$3="４週",BF40/4,IF($BI$3="暦月",(BF40/($BI$8/7)),""))</f>
        <v>40</v>
      </c>
      <c r="BI40" s="726"/>
      <c r="BJ40" s="722"/>
      <c r="BK40" s="723"/>
      <c r="BL40" s="723"/>
      <c r="BM40" s="723"/>
      <c r="BN40" s="724"/>
    </row>
    <row r="41" spans="2:66" ht="20.25" customHeight="1">
      <c r="B41" s="695">
        <f>B39+1</f>
        <v>13</v>
      </c>
      <c r="C41" s="812"/>
      <c r="D41" s="814" t="s">
        <v>160</v>
      </c>
      <c r="E41" s="776"/>
      <c r="F41" s="815"/>
      <c r="G41" s="697" t="s">
        <v>104</v>
      </c>
      <c r="H41" s="698"/>
      <c r="I41" s="163"/>
      <c r="J41" s="164"/>
      <c r="K41" s="163"/>
      <c r="L41" s="164"/>
      <c r="M41" s="701" t="s">
        <v>89</v>
      </c>
      <c r="N41" s="702"/>
      <c r="O41" s="705" t="s">
        <v>90</v>
      </c>
      <c r="P41" s="706"/>
      <c r="Q41" s="706"/>
      <c r="R41" s="698"/>
      <c r="S41" s="674" t="s">
        <v>176</v>
      </c>
      <c r="T41" s="675"/>
      <c r="U41" s="675"/>
      <c r="V41" s="675"/>
      <c r="W41" s="676"/>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680"/>
      <c r="BG41" s="681"/>
      <c r="BH41" s="682"/>
      <c r="BI41" s="683"/>
      <c r="BJ41" s="684"/>
      <c r="BK41" s="685"/>
      <c r="BL41" s="685"/>
      <c r="BM41" s="685"/>
      <c r="BN41" s="686"/>
    </row>
    <row r="42" spans="2:66" ht="20.25" customHeight="1">
      <c r="B42" s="715"/>
      <c r="C42" s="813"/>
      <c r="D42" s="816"/>
      <c r="E42" s="776"/>
      <c r="F42" s="815"/>
      <c r="G42" s="728"/>
      <c r="H42" s="729"/>
      <c r="I42" s="163"/>
      <c r="J42" s="164" t="str">
        <f>G41</f>
        <v>介護職員</v>
      </c>
      <c r="K42" s="163"/>
      <c r="L42" s="164" t="str">
        <f>M41</f>
        <v>A</v>
      </c>
      <c r="M42" s="730"/>
      <c r="N42" s="731"/>
      <c r="O42" s="732"/>
      <c r="P42" s="733"/>
      <c r="Q42" s="733"/>
      <c r="R42" s="729"/>
      <c r="S42" s="674"/>
      <c r="T42" s="675"/>
      <c r="U42" s="675"/>
      <c r="V42" s="675"/>
      <c r="W42" s="676"/>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725">
        <f>IF($BI$3="４週",SUM(AA42:BB42),IF($BI$3="暦月",SUM(AA42:BE42),""))</f>
        <v>160</v>
      </c>
      <c r="BG42" s="726"/>
      <c r="BH42" s="727">
        <f>IF($BI$3="４週",BF42/4,IF($BI$3="暦月",(BF42/($BI$8/7)),""))</f>
        <v>40</v>
      </c>
      <c r="BI42" s="726"/>
      <c r="BJ42" s="722"/>
      <c r="BK42" s="723"/>
      <c r="BL42" s="723"/>
      <c r="BM42" s="723"/>
      <c r="BN42" s="724"/>
    </row>
    <row r="43" spans="2:66" ht="20.25" customHeight="1">
      <c r="B43" s="695">
        <f>B41+1</f>
        <v>14</v>
      </c>
      <c r="C43" s="812"/>
      <c r="D43" s="814" t="s">
        <v>160</v>
      </c>
      <c r="E43" s="776"/>
      <c r="F43" s="815"/>
      <c r="G43" s="697" t="s">
        <v>104</v>
      </c>
      <c r="H43" s="698"/>
      <c r="I43" s="163"/>
      <c r="J43" s="164"/>
      <c r="K43" s="163"/>
      <c r="L43" s="164"/>
      <c r="M43" s="701" t="s">
        <v>100</v>
      </c>
      <c r="N43" s="702"/>
      <c r="O43" s="705" t="s">
        <v>90</v>
      </c>
      <c r="P43" s="706"/>
      <c r="Q43" s="706"/>
      <c r="R43" s="698"/>
      <c r="S43" s="674" t="s">
        <v>177</v>
      </c>
      <c r="T43" s="675"/>
      <c r="U43" s="675"/>
      <c r="V43" s="675"/>
      <c r="W43" s="676"/>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680"/>
      <c r="BG43" s="681"/>
      <c r="BH43" s="682"/>
      <c r="BI43" s="683"/>
      <c r="BJ43" s="684"/>
      <c r="BK43" s="685"/>
      <c r="BL43" s="685"/>
      <c r="BM43" s="685"/>
      <c r="BN43" s="686"/>
    </row>
    <row r="44" spans="2:66" ht="20.25" customHeight="1">
      <c r="B44" s="715"/>
      <c r="C44" s="813"/>
      <c r="D44" s="816"/>
      <c r="E44" s="776"/>
      <c r="F44" s="815"/>
      <c r="G44" s="728"/>
      <c r="H44" s="729"/>
      <c r="I44" s="163"/>
      <c r="J44" s="164" t="str">
        <f>G43</f>
        <v>介護職員</v>
      </c>
      <c r="K44" s="163"/>
      <c r="L44" s="164" t="str">
        <f>M43</f>
        <v>C</v>
      </c>
      <c r="M44" s="730"/>
      <c r="N44" s="731"/>
      <c r="O44" s="732"/>
      <c r="P44" s="733"/>
      <c r="Q44" s="733"/>
      <c r="R44" s="729"/>
      <c r="S44" s="674"/>
      <c r="T44" s="675"/>
      <c r="U44" s="675"/>
      <c r="V44" s="675"/>
      <c r="W44" s="676"/>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725">
        <f>IF($BI$3="４週",SUM(AA44:BB44),IF($BI$3="暦月",SUM(AA44:BE44),""))</f>
        <v>128</v>
      </c>
      <c r="BG44" s="726"/>
      <c r="BH44" s="727">
        <f>IF($BI$3="４週",BF44/4,IF($BI$3="暦月",(BF44/($BI$8/7)),""))</f>
        <v>32</v>
      </c>
      <c r="BI44" s="726"/>
      <c r="BJ44" s="722"/>
      <c r="BK44" s="723"/>
      <c r="BL44" s="723"/>
      <c r="BM44" s="723"/>
      <c r="BN44" s="724"/>
    </row>
    <row r="45" spans="2:66" ht="20.25" customHeight="1">
      <c r="B45" s="695">
        <f>B43+1</f>
        <v>15</v>
      </c>
      <c r="C45" s="812" t="s">
        <v>163</v>
      </c>
      <c r="D45" s="814" t="s">
        <v>161</v>
      </c>
      <c r="E45" s="776"/>
      <c r="F45" s="815"/>
      <c r="G45" s="697" t="s">
        <v>104</v>
      </c>
      <c r="H45" s="698"/>
      <c r="I45" s="163"/>
      <c r="J45" s="164"/>
      <c r="K45" s="163"/>
      <c r="L45" s="164"/>
      <c r="M45" s="701" t="s">
        <v>89</v>
      </c>
      <c r="N45" s="702"/>
      <c r="O45" s="705" t="s">
        <v>19</v>
      </c>
      <c r="P45" s="706"/>
      <c r="Q45" s="706"/>
      <c r="R45" s="698"/>
      <c r="S45" s="674" t="s">
        <v>178</v>
      </c>
      <c r="T45" s="675"/>
      <c r="U45" s="675"/>
      <c r="V45" s="675"/>
      <c r="W45" s="676"/>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680"/>
      <c r="BG45" s="681"/>
      <c r="BH45" s="682"/>
      <c r="BI45" s="683"/>
      <c r="BJ45" s="684"/>
      <c r="BK45" s="685"/>
      <c r="BL45" s="685"/>
      <c r="BM45" s="685"/>
      <c r="BN45" s="686"/>
    </row>
    <row r="46" spans="2:66" ht="20.25" customHeight="1">
      <c r="B46" s="715"/>
      <c r="C46" s="813"/>
      <c r="D46" s="816"/>
      <c r="E46" s="776"/>
      <c r="F46" s="815"/>
      <c r="G46" s="728"/>
      <c r="H46" s="729"/>
      <c r="I46" s="163"/>
      <c r="J46" s="164" t="str">
        <f>G45</f>
        <v>介護職員</v>
      </c>
      <c r="K46" s="163"/>
      <c r="L46" s="164" t="str">
        <f>M45</f>
        <v>A</v>
      </c>
      <c r="M46" s="730"/>
      <c r="N46" s="731"/>
      <c r="O46" s="732"/>
      <c r="P46" s="733"/>
      <c r="Q46" s="733"/>
      <c r="R46" s="729"/>
      <c r="S46" s="674"/>
      <c r="T46" s="675"/>
      <c r="U46" s="675"/>
      <c r="V46" s="675"/>
      <c r="W46" s="676"/>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725">
        <f>IF($BI$3="４週",SUM(AA46:BB46),IF($BI$3="暦月",SUM(AA46:BE46),""))</f>
        <v>160</v>
      </c>
      <c r="BG46" s="726"/>
      <c r="BH46" s="727">
        <f>IF($BI$3="４週",BF46/4,IF($BI$3="暦月",(BF46/($BI$8/7)),""))</f>
        <v>40</v>
      </c>
      <c r="BI46" s="726"/>
      <c r="BJ46" s="722"/>
      <c r="BK46" s="723"/>
      <c r="BL46" s="723"/>
      <c r="BM46" s="723"/>
      <c r="BN46" s="724"/>
    </row>
    <row r="47" spans="2:66" ht="20.25" customHeight="1">
      <c r="B47" s="695">
        <f>B45+1</f>
        <v>16</v>
      </c>
      <c r="C47" s="812"/>
      <c r="D47" s="814" t="s">
        <v>161</v>
      </c>
      <c r="E47" s="776"/>
      <c r="F47" s="815"/>
      <c r="G47" s="697" t="s">
        <v>104</v>
      </c>
      <c r="H47" s="698"/>
      <c r="I47" s="163"/>
      <c r="J47" s="164"/>
      <c r="K47" s="163"/>
      <c r="L47" s="164"/>
      <c r="M47" s="701" t="s">
        <v>89</v>
      </c>
      <c r="N47" s="702"/>
      <c r="O47" s="705" t="s">
        <v>90</v>
      </c>
      <c r="P47" s="706"/>
      <c r="Q47" s="706"/>
      <c r="R47" s="698"/>
      <c r="S47" s="674" t="s">
        <v>179</v>
      </c>
      <c r="T47" s="675"/>
      <c r="U47" s="675"/>
      <c r="V47" s="675"/>
      <c r="W47" s="676"/>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680"/>
      <c r="BG47" s="681"/>
      <c r="BH47" s="682"/>
      <c r="BI47" s="683"/>
      <c r="BJ47" s="684"/>
      <c r="BK47" s="685"/>
      <c r="BL47" s="685"/>
      <c r="BM47" s="685"/>
      <c r="BN47" s="686"/>
    </row>
    <row r="48" spans="2:66" ht="20.25" customHeight="1">
      <c r="B48" s="715"/>
      <c r="C48" s="813"/>
      <c r="D48" s="816"/>
      <c r="E48" s="776"/>
      <c r="F48" s="815"/>
      <c r="G48" s="728"/>
      <c r="H48" s="729"/>
      <c r="I48" s="163"/>
      <c r="J48" s="164" t="str">
        <f>G47</f>
        <v>介護職員</v>
      </c>
      <c r="K48" s="163"/>
      <c r="L48" s="164" t="str">
        <f>M47</f>
        <v>A</v>
      </c>
      <c r="M48" s="730"/>
      <c r="N48" s="731"/>
      <c r="O48" s="732"/>
      <c r="P48" s="733"/>
      <c r="Q48" s="733"/>
      <c r="R48" s="729"/>
      <c r="S48" s="674"/>
      <c r="T48" s="675"/>
      <c r="U48" s="675"/>
      <c r="V48" s="675"/>
      <c r="W48" s="676"/>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725">
        <f>IF($BI$3="４週",SUM(AA48:BB48),IF($BI$3="暦月",SUM(AA48:BE48),""))</f>
        <v>160</v>
      </c>
      <c r="BG48" s="726"/>
      <c r="BH48" s="727">
        <f>IF($BI$3="４週",BF48/4,IF($BI$3="暦月",(BF48/($BI$8/7)),""))</f>
        <v>40</v>
      </c>
      <c r="BI48" s="726"/>
      <c r="BJ48" s="722"/>
      <c r="BK48" s="723"/>
      <c r="BL48" s="723"/>
      <c r="BM48" s="723"/>
      <c r="BN48" s="724"/>
    </row>
    <row r="49" spans="2:66" ht="20.25" customHeight="1">
      <c r="B49" s="695">
        <f>B47+1</f>
        <v>17</v>
      </c>
      <c r="C49" s="812"/>
      <c r="D49" s="814" t="s">
        <v>161</v>
      </c>
      <c r="E49" s="776"/>
      <c r="F49" s="815"/>
      <c r="G49" s="697" t="s">
        <v>104</v>
      </c>
      <c r="H49" s="698"/>
      <c r="I49" s="163"/>
      <c r="J49" s="164"/>
      <c r="K49" s="163"/>
      <c r="L49" s="164"/>
      <c r="M49" s="701" t="s">
        <v>89</v>
      </c>
      <c r="N49" s="702"/>
      <c r="O49" s="705" t="s">
        <v>90</v>
      </c>
      <c r="P49" s="706"/>
      <c r="Q49" s="706"/>
      <c r="R49" s="698"/>
      <c r="S49" s="674" t="s">
        <v>180</v>
      </c>
      <c r="T49" s="675"/>
      <c r="U49" s="675"/>
      <c r="V49" s="675"/>
      <c r="W49" s="676"/>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680"/>
      <c r="BG49" s="681"/>
      <c r="BH49" s="682"/>
      <c r="BI49" s="683"/>
      <c r="BJ49" s="684"/>
      <c r="BK49" s="685"/>
      <c r="BL49" s="685"/>
      <c r="BM49" s="685"/>
      <c r="BN49" s="686"/>
    </row>
    <row r="50" spans="2:66" ht="20.25" customHeight="1">
      <c r="B50" s="715"/>
      <c r="C50" s="813"/>
      <c r="D50" s="816"/>
      <c r="E50" s="776"/>
      <c r="F50" s="815"/>
      <c r="G50" s="728"/>
      <c r="H50" s="729"/>
      <c r="I50" s="163"/>
      <c r="J50" s="164" t="str">
        <f>G49</f>
        <v>介護職員</v>
      </c>
      <c r="K50" s="163"/>
      <c r="L50" s="164" t="str">
        <f>M49</f>
        <v>A</v>
      </c>
      <c r="M50" s="730"/>
      <c r="N50" s="731"/>
      <c r="O50" s="732"/>
      <c r="P50" s="733"/>
      <c r="Q50" s="733"/>
      <c r="R50" s="729"/>
      <c r="S50" s="674"/>
      <c r="T50" s="675"/>
      <c r="U50" s="675"/>
      <c r="V50" s="675"/>
      <c r="W50" s="676"/>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725">
        <f>IF($BI$3="４週",SUM(AA50:BB50),IF($BI$3="暦月",SUM(AA50:BE50),""))</f>
        <v>160</v>
      </c>
      <c r="BG50" s="726"/>
      <c r="BH50" s="727">
        <f>IF($BI$3="４週",BF50/4,IF($BI$3="暦月",(BF50/($BI$8/7)),""))</f>
        <v>40</v>
      </c>
      <c r="BI50" s="726"/>
      <c r="BJ50" s="722"/>
      <c r="BK50" s="723"/>
      <c r="BL50" s="723"/>
      <c r="BM50" s="723"/>
      <c r="BN50" s="724"/>
    </row>
    <row r="51" spans="2:66" ht="20.25" customHeight="1">
      <c r="B51" s="695">
        <f>B49+1</f>
        <v>18</v>
      </c>
      <c r="C51" s="812"/>
      <c r="D51" s="814" t="s">
        <v>166</v>
      </c>
      <c r="E51" s="776"/>
      <c r="F51" s="815"/>
      <c r="G51" s="697" t="s">
        <v>104</v>
      </c>
      <c r="H51" s="698"/>
      <c r="I51" s="163"/>
      <c r="J51" s="164"/>
      <c r="K51" s="163"/>
      <c r="L51" s="164"/>
      <c r="M51" s="701" t="s">
        <v>89</v>
      </c>
      <c r="N51" s="702"/>
      <c r="O51" s="705" t="s">
        <v>90</v>
      </c>
      <c r="P51" s="706"/>
      <c r="Q51" s="706"/>
      <c r="R51" s="698"/>
      <c r="S51" s="674" t="s">
        <v>181</v>
      </c>
      <c r="T51" s="675"/>
      <c r="U51" s="675"/>
      <c r="V51" s="675"/>
      <c r="W51" s="676"/>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680"/>
      <c r="BG51" s="681"/>
      <c r="BH51" s="682"/>
      <c r="BI51" s="683"/>
      <c r="BJ51" s="684"/>
      <c r="BK51" s="685"/>
      <c r="BL51" s="685"/>
      <c r="BM51" s="685"/>
      <c r="BN51" s="686"/>
    </row>
    <row r="52" spans="2:66" ht="20.25" customHeight="1">
      <c r="B52" s="715"/>
      <c r="C52" s="813"/>
      <c r="D52" s="816"/>
      <c r="E52" s="776"/>
      <c r="F52" s="815"/>
      <c r="G52" s="728"/>
      <c r="H52" s="729"/>
      <c r="I52" s="163"/>
      <c r="J52" s="164" t="str">
        <f>G51</f>
        <v>介護職員</v>
      </c>
      <c r="K52" s="163"/>
      <c r="L52" s="164" t="str">
        <f>M51</f>
        <v>A</v>
      </c>
      <c r="M52" s="730"/>
      <c r="N52" s="731"/>
      <c r="O52" s="732"/>
      <c r="P52" s="733"/>
      <c r="Q52" s="733"/>
      <c r="R52" s="729"/>
      <c r="S52" s="674"/>
      <c r="T52" s="675"/>
      <c r="U52" s="675"/>
      <c r="V52" s="675"/>
      <c r="W52" s="676"/>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725">
        <f>IF($BI$3="４週",SUM(AA52:BB52),IF($BI$3="暦月",SUM(AA52:BE52),""))</f>
        <v>160</v>
      </c>
      <c r="BG52" s="726"/>
      <c r="BH52" s="727">
        <f>IF($BI$3="４週",BF52/4,IF($BI$3="暦月",(BF52/($BI$8/7)),""))</f>
        <v>40</v>
      </c>
      <c r="BI52" s="726"/>
      <c r="BJ52" s="722"/>
      <c r="BK52" s="723"/>
      <c r="BL52" s="723"/>
      <c r="BM52" s="723"/>
      <c r="BN52" s="724"/>
    </row>
    <row r="53" spans="2:66" ht="20.25" customHeight="1">
      <c r="B53" s="695">
        <f>B51+1</f>
        <v>19</v>
      </c>
      <c r="C53" s="812"/>
      <c r="D53" s="814" t="s">
        <v>161</v>
      </c>
      <c r="E53" s="776"/>
      <c r="F53" s="815"/>
      <c r="G53" s="697" t="s">
        <v>104</v>
      </c>
      <c r="H53" s="698"/>
      <c r="I53" s="165"/>
      <c r="J53" s="166"/>
      <c r="K53" s="165"/>
      <c r="L53" s="166"/>
      <c r="M53" s="701" t="s">
        <v>100</v>
      </c>
      <c r="N53" s="702"/>
      <c r="O53" s="705" t="s">
        <v>90</v>
      </c>
      <c r="P53" s="706"/>
      <c r="Q53" s="706"/>
      <c r="R53" s="698"/>
      <c r="S53" s="674" t="s">
        <v>182</v>
      </c>
      <c r="T53" s="675"/>
      <c r="U53" s="675"/>
      <c r="V53" s="675"/>
      <c r="W53" s="676"/>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680"/>
      <c r="BG53" s="681"/>
      <c r="BH53" s="682"/>
      <c r="BI53" s="683"/>
      <c r="BJ53" s="684"/>
      <c r="BK53" s="685"/>
      <c r="BL53" s="685"/>
      <c r="BM53" s="685"/>
      <c r="BN53" s="686"/>
    </row>
    <row r="54" spans="2:66" ht="20.25" customHeight="1">
      <c r="B54" s="715"/>
      <c r="C54" s="813"/>
      <c r="D54" s="816"/>
      <c r="E54" s="776"/>
      <c r="F54" s="815"/>
      <c r="G54" s="728"/>
      <c r="H54" s="729"/>
      <c r="I54" s="163"/>
      <c r="J54" s="164" t="str">
        <f>G53</f>
        <v>介護職員</v>
      </c>
      <c r="K54" s="163"/>
      <c r="L54" s="164" t="str">
        <f>M53</f>
        <v>C</v>
      </c>
      <c r="M54" s="730"/>
      <c r="N54" s="731"/>
      <c r="O54" s="732"/>
      <c r="P54" s="733"/>
      <c r="Q54" s="733"/>
      <c r="R54" s="729"/>
      <c r="S54" s="674"/>
      <c r="T54" s="675"/>
      <c r="U54" s="675"/>
      <c r="V54" s="675"/>
      <c r="W54" s="676"/>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725">
        <f>IF($BI$3="４週",SUM(AA54:BB54),IF($BI$3="暦月",SUM(AA54:BE54),""))</f>
        <v>128</v>
      </c>
      <c r="BG54" s="726"/>
      <c r="BH54" s="727">
        <f>IF($BI$3="４週",BF54/4,IF($BI$3="暦月",(BF54/($BI$8/7)),""))</f>
        <v>32</v>
      </c>
      <c r="BI54" s="726"/>
      <c r="BJ54" s="722"/>
      <c r="BK54" s="723"/>
      <c r="BL54" s="723"/>
      <c r="BM54" s="723"/>
      <c r="BN54" s="724"/>
    </row>
    <row r="55" spans="2:66" ht="20.25" customHeight="1">
      <c r="B55" s="695">
        <f>B53+1</f>
        <v>20</v>
      </c>
      <c r="C55" s="812" t="s">
        <v>131</v>
      </c>
      <c r="D55" s="814" t="s">
        <v>164</v>
      </c>
      <c r="E55" s="776"/>
      <c r="F55" s="815"/>
      <c r="G55" s="697" t="s">
        <v>104</v>
      </c>
      <c r="H55" s="698"/>
      <c r="I55" s="165"/>
      <c r="J55" s="166"/>
      <c r="K55" s="165"/>
      <c r="L55" s="166"/>
      <c r="M55" s="701" t="s">
        <v>89</v>
      </c>
      <c r="N55" s="702"/>
      <c r="O55" s="705" t="s">
        <v>19</v>
      </c>
      <c r="P55" s="706"/>
      <c r="Q55" s="706"/>
      <c r="R55" s="698"/>
      <c r="S55" s="674" t="s">
        <v>183</v>
      </c>
      <c r="T55" s="675"/>
      <c r="U55" s="675"/>
      <c r="V55" s="675"/>
      <c r="W55" s="676"/>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680"/>
      <c r="BG55" s="681"/>
      <c r="BH55" s="682"/>
      <c r="BI55" s="683"/>
      <c r="BJ55" s="684"/>
      <c r="BK55" s="685"/>
      <c r="BL55" s="685"/>
      <c r="BM55" s="685"/>
      <c r="BN55" s="686"/>
    </row>
    <row r="56" spans="2:66" ht="20.25" customHeight="1">
      <c r="B56" s="715"/>
      <c r="C56" s="813"/>
      <c r="D56" s="816"/>
      <c r="E56" s="776"/>
      <c r="F56" s="815"/>
      <c r="G56" s="728"/>
      <c r="H56" s="729"/>
      <c r="I56" s="163"/>
      <c r="J56" s="164" t="str">
        <f>G55</f>
        <v>介護職員</v>
      </c>
      <c r="K56" s="163"/>
      <c r="L56" s="164" t="str">
        <f>M55</f>
        <v>A</v>
      </c>
      <c r="M56" s="730"/>
      <c r="N56" s="731"/>
      <c r="O56" s="732"/>
      <c r="P56" s="733"/>
      <c r="Q56" s="733"/>
      <c r="R56" s="729"/>
      <c r="S56" s="674"/>
      <c r="T56" s="675"/>
      <c r="U56" s="675"/>
      <c r="V56" s="675"/>
      <c r="W56" s="676"/>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725">
        <f>IF($BI$3="４週",SUM(AA56:BB56),IF($BI$3="暦月",SUM(AA56:BE56),""))</f>
        <v>160</v>
      </c>
      <c r="BG56" s="726"/>
      <c r="BH56" s="727">
        <f>IF($BI$3="４週",BF56/4,IF($BI$3="暦月",(BF56/($BI$8/7)),""))</f>
        <v>40</v>
      </c>
      <c r="BI56" s="726"/>
      <c r="BJ56" s="722"/>
      <c r="BK56" s="723"/>
      <c r="BL56" s="723"/>
      <c r="BM56" s="723"/>
      <c r="BN56" s="724"/>
    </row>
    <row r="57" spans="2:66" ht="20.25" customHeight="1">
      <c r="B57" s="695">
        <f>B55+1</f>
        <v>21</v>
      </c>
      <c r="C57" s="812"/>
      <c r="D57" s="814" t="s">
        <v>164</v>
      </c>
      <c r="E57" s="776"/>
      <c r="F57" s="815"/>
      <c r="G57" s="697" t="s">
        <v>104</v>
      </c>
      <c r="H57" s="698"/>
      <c r="I57" s="163"/>
      <c r="J57" s="164"/>
      <c r="K57" s="163"/>
      <c r="L57" s="164"/>
      <c r="M57" s="701" t="s">
        <v>89</v>
      </c>
      <c r="N57" s="702"/>
      <c r="O57" s="705" t="s">
        <v>90</v>
      </c>
      <c r="P57" s="706"/>
      <c r="Q57" s="706"/>
      <c r="R57" s="698"/>
      <c r="S57" s="674" t="s">
        <v>184</v>
      </c>
      <c r="T57" s="675"/>
      <c r="U57" s="675"/>
      <c r="V57" s="675"/>
      <c r="W57" s="676"/>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680"/>
      <c r="BG57" s="681"/>
      <c r="BH57" s="682"/>
      <c r="BI57" s="683"/>
      <c r="BJ57" s="684"/>
      <c r="BK57" s="685"/>
      <c r="BL57" s="685"/>
      <c r="BM57" s="685"/>
      <c r="BN57" s="686"/>
    </row>
    <row r="58" spans="2:66" ht="20.25" customHeight="1">
      <c r="B58" s="715"/>
      <c r="C58" s="813"/>
      <c r="D58" s="816"/>
      <c r="E58" s="776"/>
      <c r="F58" s="815"/>
      <c r="G58" s="728"/>
      <c r="H58" s="729"/>
      <c r="I58" s="163"/>
      <c r="J58" s="164" t="str">
        <f>G57</f>
        <v>介護職員</v>
      </c>
      <c r="K58" s="163"/>
      <c r="L58" s="164" t="str">
        <f>M57</f>
        <v>A</v>
      </c>
      <c r="M58" s="730"/>
      <c r="N58" s="731"/>
      <c r="O58" s="732"/>
      <c r="P58" s="733"/>
      <c r="Q58" s="733"/>
      <c r="R58" s="729"/>
      <c r="S58" s="674"/>
      <c r="T58" s="675"/>
      <c r="U58" s="675"/>
      <c r="V58" s="675"/>
      <c r="W58" s="676"/>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725">
        <f>IF($BI$3="４週",SUM(AA58:BB58),IF($BI$3="暦月",SUM(AA58:BE58),""))</f>
        <v>160</v>
      </c>
      <c r="BG58" s="726"/>
      <c r="BH58" s="727">
        <f>IF($BI$3="４週",BF58/4,IF($BI$3="暦月",(BF58/($BI$8/7)),""))</f>
        <v>40</v>
      </c>
      <c r="BI58" s="726"/>
      <c r="BJ58" s="722"/>
      <c r="BK58" s="723"/>
      <c r="BL58" s="723"/>
      <c r="BM58" s="723"/>
      <c r="BN58" s="724"/>
    </row>
    <row r="59" spans="2:66" ht="20.25" customHeight="1">
      <c r="B59" s="695">
        <f>B57+1</f>
        <v>22</v>
      </c>
      <c r="C59" s="812"/>
      <c r="D59" s="814" t="s">
        <v>164</v>
      </c>
      <c r="E59" s="776"/>
      <c r="F59" s="815"/>
      <c r="G59" s="697" t="s">
        <v>104</v>
      </c>
      <c r="H59" s="698"/>
      <c r="I59" s="163"/>
      <c r="J59" s="164"/>
      <c r="K59" s="163"/>
      <c r="L59" s="164"/>
      <c r="M59" s="701" t="s">
        <v>89</v>
      </c>
      <c r="N59" s="702"/>
      <c r="O59" s="705" t="s">
        <v>90</v>
      </c>
      <c r="P59" s="706"/>
      <c r="Q59" s="706"/>
      <c r="R59" s="698"/>
      <c r="S59" s="674" t="s">
        <v>185</v>
      </c>
      <c r="T59" s="675"/>
      <c r="U59" s="675"/>
      <c r="V59" s="675"/>
      <c r="W59" s="676"/>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680"/>
      <c r="BG59" s="681"/>
      <c r="BH59" s="682"/>
      <c r="BI59" s="683"/>
      <c r="BJ59" s="684"/>
      <c r="BK59" s="685"/>
      <c r="BL59" s="685"/>
      <c r="BM59" s="685"/>
      <c r="BN59" s="686"/>
    </row>
    <row r="60" spans="2:66" ht="20.25" customHeight="1">
      <c r="B60" s="715"/>
      <c r="C60" s="813"/>
      <c r="D60" s="816"/>
      <c r="E60" s="776"/>
      <c r="F60" s="815"/>
      <c r="G60" s="728"/>
      <c r="H60" s="729"/>
      <c r="I60" s="163"/>
      <c r="J60" s="164" t="str">
        <f>G59</f>
        <v>介護職員</v>
      </c>
      <c r="K60" s="163"/>
      <c r="L60" s="164" t="str">
        <f>M59</f>
        <v>A</v>
      </c>
      <c r="M60" s="730"/>
      <c r="N60" s="731"/>
      <c r="O60" s="732"/>
      <c r="P60" s="733"/>
      <c r="Q60" s="733"/>
      <c r="R60" s="729"/>
      <c r="S60" s="674"/>
      <c r="T60" s="675"/>
      <c r="U60" s="675"/>
      <c r="V60" s="675"/>
      <c r="W60" s="676"/>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725">
        <f>IF($BI$3="４週",SUM(AA60:BB60),IF($BI$3="暦月",SUM(AA60:BE60),""))</f>
        <v>160</v>
      </c>
      <c r="BG60" s="726"/>
      <c r="BH60" s="727">
        <f>IF($BI$3="４週",BF60/4,IF($BI$3="暦月",(BF60/($BI$8/7)),""))</f>
        <v>40</v>
      </c>
      <c r="BI60" s="726"/>
      <c r="BJ60" s="722"/>
      <c r="BK60" s="723"/>
      <c r="BL60" s="723"/>
      <c r="BM60" s="723"/>
      <c r="BN60" s="724"/>
    </row>
    <row r="61" spans="2:66" ht="20.25" customHeight="1">
      <c r="B61" s="695">
        <f>B59+1</f>
        <v>23</v>
      </c>
      <c r="C61" s="812"/>
      <c r="D61" s="814" t="s">
        <v>164</v>
      </c>
      <c r="E61" s="776"/>
      <c r="F61" s="815"/>
      <c r="G61" s="697" t="s">
        <v>104</v>
      </c>
      <c r="H61" s="698"/>
      <c r="I61" s="163"/>
      <c r="J61" s="164"/>
      <c r="K61" s="163"/>
      <c r="L61" s="164"/>
      <c r="M61" s="701" t="s">
        <v>89</v>
      </c>
      <c r="N61" s="702"/>
      <c r="O61" s="705" t="s">
        <v>90</v>
      </c>
      <c r="P61" s="706"/>
      <c r="Q61" s="706"/>
      <c r="R61" s="698"/>
      <c r="S61" s="674" t="s">
        <v>186</v>
      </c>
      <c r="T61" s="675"/>
      <c r="U61" s="675"/>
      <c r="V61" s="675"/>
      <c r="W61" s="676"/>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680"/>
      <c r="BG61" s="681"/>
      <c r="BH61" s="682"/>
      <c r="BI61" s="683"/>
      <c r="BJ61" s="684"/>
      <c r="BK61" s="685"/>
      <c r="BL61" s="685"/>
      <c r="BM61" s="685"/>
      <c r="BN61" s="686"/>
    </row>
    <row r="62" spans="2:66" ht="20.25" customHeight="1">
      <c r="B62" s="715"/>
      <c r="C62" s="813"/>
      <c r="D62" s="816"/>
      <c r="E62" s="776"/>
      <c r="F62" s="815"/>
      <c r="G62" s="728"/>
      <c r="H62" s="729"/>
      <c r="I62" s="163"/>
      <c r="J62" s="164" t="str">
        <f>G61</f>
        <v>介護職員</v>
      </c>
      <c r="K62" s="163"/>
      <c r="L62" s="164" t="str">
        <f>M61</f>
        <v>A</v>
      </c>
      <c r="M62" s="730"/>
      <c r="N62" s="731"/>
      <c r="O62" s="732"/>
      <c r="P62" s="733"/>
      <c r="Q62" s="733"/>
      <c r="R62" s="729"/>
      <c r="S62" s="674"/>
      <c r="T62" s="675"/>
      <c r="U62" s="675"/>
      <c r="V62" s="675"/>
      <c r="W62" s="676"/>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725">
        <f>IF($BI$3="４週",SUM(AA62:BB62),IF($BI$3="暦月",SUM(AA62:BE62),""))</f>
        <v>160</v>
      </c>
      <c r="BG62" s="726"/>
      <c r="BH62" s="727">
        <f>IF($BI$3="４週",BF62/4,IF($BI$3="暦月",(BF62/($BI$8/7)),""))</f>
        <v>40</v>
      </c>
      <c r="BI62" s="726"/>
      <c r="BJ62" s="722"/>
      <c r="BK62" s="723"/>
      <c r="BL62" s="723"/>
      <c r="BM62" s="723"/>
      <c r="BN62" s="724"/>
    </row>
    <row r="63" spans="2:66" ht="20.25" customHeight="1">
      <c r="B63" s="695">
        <f>B61+1</f>
        <v>24</v>
      </c>
      <c r="C63" s="812"/>
      <c r="D63" s="814" t="s">
        <v>164</v>
      </c>
      <c r="E63" s="776"/>
      <c r="F63" s="815"/>
      <c r="G63" s="697" t="s">
        <v>104</v>
      </c>
      <c r="H63" s="698"/>
      <c r="I63" s="163"/>
      <c r="J63" s="164"/>
      <c r="K63" s="163"/>
      <c r="L63" s="164"/>
      <c r="M63" s="701" t="s">
        <v>100</v>
      </c>
      <c r="N63" s="702"/>
      <c r="O63" s="705" t="s">
        <v>90</v>
      </c>
      <c r="P63" s="706"/>
      <c r="Q63" s="706"/>
      <c r="R63" s="698"/>
      <c r="S63" s="674" t="s">
        <v>187</v>
      </c>
      <c r="T63" s="675"/>
      <c r="U63" s="675"/>
      <c r="V63" s="675"/>
      <c r="W63" s="676"/>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680"/>
      <c r="BG63" s="681"/>
      <c r="BH63" s="682"/>
      <c r="BI63" s="683"/>
      <c r="BJ63" s="684"/>
      <c r="BK63" s="685"/>
      <c r="BL63" s="685"/>
      <c r="BM63" s="685"/>
      <c r="BN63" s="686"/>
    </row>
    <row r="64" spans="2:66" ht="20.25" customHeight="1">
      <c r="B64" s="715"/>
      <c r="C64" s="813"/>
      <c r="D64" s="816"/>
      <c r="E64" s="776"/>
      <c r="F64" s="815"/>
      <c r="G64" s="728"/>
      <c r="H64" s="729"/>
      <c r="I64" s="163"/>
      <c r="J64" s="164" t="str">
        <f>G63</f>
        <v>介護職員</v>
      </c>
      <c r="K64" s="163"/>
      <c r="L64" s="164" t="str">
        <f>M63</f>
        <v>C</v>
      </c>
      <c r="M64" s="730"/>
      <c r="N64" s="731"/>
      <c r="O64" s="732"/>
      <c r="P64" s="733"/>
      <c r="Q64" s="733"/>
      <c r="R64" s="729"/>
      <c r="S64" s="674"/>
      <c r="T64" s="675"/>
      <c r="U64" s="675"/>
      <c r="V64" s="675"/>
      <c r="W64" s="676"/>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725">
        <f>IF($BI$3="４週",SUM(AA64:BB64),IF($BI$3="暦月",SUM(AA64:BE64),""))</f>
        <v>128</v>
      </c>
      <c r="BG64" s="726"/>
      <c r="BH64" s="727">
        <f>IF($BI$3="４週",BF64/4,IF($BI$3="暦月",(BF64/($BI$8/7)),""))</f>
        <v>32</v>
      </c>
      <c r="BI64" s="726"/>
      <c r="BJ64" s="722"/>
      <c r="BK64" s="723"/>
      <c r="BL64" s="723"/>
      <c r="BM64" s="723"/>
      <c r="BN64" s="724"/>
    </row>
    <row r="65" spans="2:66" ht="20.25" customHeight="1">
      <c r="B65" s="695">
        <f>B63+1</f>
        <v>25</v>
      </c>
      <c r="C65" s="812" t="s">
        <v>163</v>
      </c>
      <c r="D65" s="814" t="s">
        <v>165</v>
      </c>
      <c r="E65" s="776"/>
      <c r="F65" s="815"/>
      <c r="G65" s="697" t="s">
        <v>104</v>
      </c>
      <c r="H65" s="698"/>
      <c r="I65" s="163"/>
      <c r="J65" s="164"/>
      <c r="K65" s="163"/>
      <c r="L65" s="164"/>
      <c r="M65" s="701" t="s">
        <v>89</v>
      </c>
      <c r="N65" s="702"/>
      <c r="O65" s="705" t="s">
        <v>19</v>
      </c>
      <c r="P65" s="706"/>
      <c r="Q65" s="706"/>
      <c r="R65" s="698"/>
      <c r="S65" s="674" t="s">
        <v>188</v>
      </c>
      <c r="T65" s="675"/>
      <c r="U65" s="675"/>
      <c r="V65" s="675"/>
      <c r="W65" s="676"/>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680"/>
      <c r="BG65" s="681"/>
      <c r="BH65" s="682"/>
      <c r="BI65" s="683"/>
      <c r="BJ65" s="684"/>
      <c r="BK65" s="685"/>
      <c r="BL65" s="685"/>
      <c r="BM65" s="685"/>
      <c r="BN65" s="686"/>
    </row>
    <row r="66" spans="2:66" ht="20.25" customHeight="1">
      <c r="B66" s="715"/>
      <c r="C66" s="813"/>
      <c r="D66" s="816"/>
      <c r="E66" s="776"/>
      <c r="F66" s="815"/>
      <c r="G66" s="728"/>
      <c r="H66" s="729"/>
      <c r="I66" s="163"/>
      <c r="J66" s="164" t="str">
        <f>G65</f>
        <v>介護職員</v>
      </c>
      <c r="K66" s="163"/>
      <c r="L66" s="164" t="str">
        <f>M65</f>
        <v>A</v>
      </c>
      <c r="M66" s="730"/>
      <c r="N66" s="731"/>
      <c r="O66" s="732"/>
      <c r="P66" s="733"/>
      <c r="Q66" s="733"/>
      <c r="R66" s="729"/>
      <c r="S66" s="674"/>
      <c r="T66" s="675"/>
      <c r="U66" s="675"/>
      <c r="V66" s="675"/>
      <c r="W66" s="676"/>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725">
        <f>IF($BI$3="４週",SUM(AA66:BB66),IF($BI$3="暦月",SUM(AA66:BE66),""))</f>
        <v>160</v>
      </c>
      <c r="BG66" s="726"/>
      <c r="BH66" s="727">
        <f>IF($BI$3="４週",BF66/4,IF($BI$3="暦月",(BF66/($BI$8/7)),""))</f>
        <v>40</v>
      </c>
      <c r="BI66" s="726"/>
      <c r="BJ66" s="722"/>
      <c r="BK66" s="723"/>
      <c r="BL66" s="723"/>
      <c r="BM66" s="723"/>
      <c r="BN66" s="724"/>
    </row>
    <row r="67" spans="2:66" ht="20.25" customHeight="1">
      <c r="B67" s="695">
        <f>B65+1</f>
        <v>26</v>
      </c>
      <c r="C67" s="812"/>
      <c r="D67" s="814" t="s">
        <v>165</v>
      </c>
      <c r="E67" s="776"/>
      <c r="F67" s="815"/>
      <c r="G67" s="697" t="s">
        <v>104</v>
      </c>
      <c r="H67" s="698"/>
      <c r="I67" s="163"/>
      <c r="J67" s="164"/>
      <c r="K67" s="163"/>
      <c r="L67" s="164"/>
      <c r="M67" s="701" t="s">
        <v>89</v>
      </c>
      <c r="N67" s="702"/>
      <c r="O67" s="705" t="s">
        <v>90</v>
      </c>
      <c r="P67" s="706"/>
      <c r="Q67" s="706"/>
      <c r="R67" s="698"/>
      <c r="S67" s="674" t="s">
        <v>189</v>
      </c>
      <c r="T67" s="675"/>
      <c r="U67" s="675"/>
      <c r="V67" s="675"/>
      <c r="W67" s="676"/>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680"/>
      <c r="BG67" s="681"/>
      <c r="BH67" s="682"/>
      <c r="BI67" s="683"/>
      <c r="BJ67" s="684"/>
      <c r="BK67" s="685"/>
      <c r="BL67" s="685"/>
      <c r="BM67" s="685"/>
      <c r="BN67" s="686"/>
    </row>
    <row r="68" spans="2:66" ht="20.25" customHeight="1">
      <c r="B68" s="715"/>
      <c r="C68" s="813"/>
      <c r="D68" s="816"/>
      <c r="E68" s="776"/>
      <c r="F68" s="815"/>
      <c r="G68" s="728"/>
      <c r="H68" s="729"/>
      <c r="I68" s="163"/>
      <c r="J68" s="164" t="str">
        <f>G67</f>
        <v>介護職員</v>
      </c>
      <c r="K68" s="163"/>
      <c r="L68" s="164" t="str">
        <f>M67</f>
        <v>A</v>
      </c>
      <c r="M68" s="730"/>
      <c r="N68" s="731"/>
      <c r="O68" s="732"/>
      <c r="P68" s="733"/>
      <c r="Q68" s="733"/>
      <c r="R68" s="729"/>
      <c r="S68" s="674"/>
      <c r="T68" s="675"/>
      <c r="U68" s="675"/>
      <c r="V68" s="675"/>
      <c r="W68" s="676"/>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725">
        <f>IF($BI$3="４週",SUM(AA68:BB68),IF($BI$3="暦月",SUM(AA68:BE68),""))</f>
        <v>160</v>
      </c>
      <c r="BG68" s="726"/>
      <c r="BH68" s="727">
        <f>IF($BI$3="４週",BF68/4,IF($BI$3="暦月",(BF68/($BI$8/7)),""))</f>
        <v>40</v>
      </c>
      <c r="BI68" s="726"/>
      <c r="BJ68" s="722"/>
      <c r="BK68" s="723"/>
      <c r="BL68" s="723"/>
      <c r="BM68" s="723"/>
      <c r="BN68" s="724"/>
    </row>
    <row r="69" spans="2:66" ht="20.25" customHeight="1">
      <c r="B69" s="695">
        <f>B67+1</f>
        <v>27</v>
      </c>
      <c r="C69" s="812"/>
      <c r="D69" s="814" t="s">
        <v>165</v>
      </c>
      <c r="E69" s="776"/>
      <c r="F69" s="815"/>
      <c r="G69" s="697" t="s">
        <v>104</v>
      </c>
      <c r="H69" s="698"/>
      <c r="I69" s="163"/>
      <c r="J69" s="164"/>
      <c r="K69" s="163"/>
      <c r="L69" s="164"/>
      <c r="M69" s="701" t="s">
        <v>89</v>
      </c>
      <c r="N69" s="702"/>
      <c r="O69" s="705" t="s">
        <v>90</v>
      </c>
      <c r="P69" s="706"/>
      <c r="Q69" s="706"/>
      <c r="R69" s="698"/>
      <c r="S69" s="674" t="s">
        <v>190</v>
      </c>
      <c r="T69" s="675"/>
      <c r="U69" s="675"/>
      <c r="V69" s="675"/>
      <c r="W69" s="676"/>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680"/>
      <c r="BG69" s="681"/>
      <c r="BH69" s="682"/>
      <c r="BI69" s="683"/>
      <c r="BJ69" s="684"/>
      <c r="BK69" s="685"/>
      <c r="BL69" s="685"/>
      <c r="BM69" s="685"/>
      <c r="BN69" s="686"/>
    </row>
    <row r="70" spans="2:66" ht="20.25" customHeight="1">
      <c r="B70" s="715"/>
      <c r="C70" s="813"/>
      <c r="D70" s="816"/>
      <c r="E70" s="776"/>
      <c r="F70" s="815"/>
      <c r="G70" s="728"/>
      <c r="H70" s="729"/>
      <c r="I70" s="163"/>
      <c r="J70" s="164" t="str">
        <f>G69</f>
        <v>介護職員</v>
      </c>
      <c r="K70" s="163"/>
      <c r="L70" s="164" t="str">
        <f>M69</f>
        <v>A</v>
      </c>
      <c r="M70" s="730"/>
      <c r="N70" s="731"/>
      <c r="O70" s="732"/>
      <c r="P70" s="733"/>
      <c r="Q70" s="733"/>
      <c r="R70" s="729"/>
      <c r="S70" s="674"/>
      <c r="T70" s="675"/>
      <c r="U70" s="675"/>
      <c r="V70" s="675"/>
      <c r="W70" s="676"/>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725">
        <f>IF($BI$3="４週",SUM(AA70:BB70),IF($BI$3="暦月",SUM(AA70:BE70),""))</f>
        <v>160</v>
      </c>
      <c r="BG70" s="726"/>
      <c r="BH70" s="727">
        <f>IF($BI$3="４週",BF70/4,IF($BI$3="暦月",(BF70/($BI$8/7)),""))</f>
        <v>40</v>
      </c>
      <c r="BI70" s="726"/>
      <c r="BJ70" s="722"/>
      <c r="BK70" s="723"/>
      <c r="BL70" s="723"/>
      <c r="BM70" s="723"/>
      <c r="BN70" s="724"/>
    </row>
    <row r="71" spans="2:66" ht="20.25" customHeight="1">
      <c r="B71" s="695">
        <f>B69+1</f>
        <v>28</v>
      </c>
      <c r="C71" s="812"/>
      <c r="D71" s="814" t="s">
        <v>165</v>
      </c>
      <c r="E71" s="776"/>
      <c r="F71" s="815"/>
      <c r="G71" s="697" t="s">
        <v>104</v>
      </c>
      <c r="H71" s="698"/>
      <c r="I71" s="163"/>
      <c r="J71" s="164"/>
      <c r="K71" s="163"/>
      <c r="L71" s="164"/>
      <c r="M71" s="701" t="s">
        <v>89</v>
      </c>
      <c r="N71" s="702"/>
      <c r="O71" s="705" t="s">
        <v>90</v>
      </c>
      <c r="P71" s="706"/>
      <c r="Q71" s="706"/>
      <c r="R71" s="698"/>
      <c r="S71" s="674" t="s">
        <v>191</v>
      </c>
      <c r="T71" s="675"/>
      <c r="U71" s="675"/>
      <c r="V71" s="675"/>
      <c r="W71" s="676"/>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680"/>
      <c r="BG71" s="681"/>
      <c r="BH71" s="682"/>
      <c r="BI71" s="683"/>
      <c r="BJ71" s="684"/>
      <c r="BK71" s="685"/>
      <c r="BL71" s="685"/>
      <c r="BM71" s="685"/>
      <c r="BN71" s="686"/>
    </row>
    <row r="72" spans="2:66" ht="20.25" customHeight="1">
      <c r="B72" s="715"/>
      <c r="C72" s="813"/>
      <c r="D72" s="816"/>
      <c r="E72" s="776"/>
      <c r="F72" s="815"/>
      <c r="G72" s="728"/>
      <c r="H72" s="729"/>
      <c r="I72" s="163"/>
      <c r="J72" s="164" t="str">
        <f>G71</f>
        <v>介護職員</v>
      </c>
      <c r="K72" s="163"/>
      <c r="L72" s="164" t="str">
        <f>M71</f>
        <v>A</v>
      </c>
      <c r="M72" s="730"/>
      <c r="N72" s="731"/>
      <c r="O72" s="732"/>
      <c r="P72" s="733"/>
      <c r="Q72" s="733"/>
      <c r="R72" s="729"/>
      <c r="S72" s="674"/>
      <c r="T72" s="675"/>
      <c r="U72" s="675"/>
      <c r="V72" s="675"/>
      <c r="W72" s="676"/>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725">
        <f>IF($BI$3="４週",SUM(AA72:BB72),IF($BI$3="暦月",SUM(AA72:BE72),""))</f>
        <v>160</v>
      </c>
      <c r="BG72" s="726"/>
      <c r="BH72" s="727">
        <f>IF($BI$3="４週",BF72/4,IF($BI$3="暦月",(BF72/($BI$8/7)),""))</f>
        <v>40</v>
      </c>
      <c r="BI72" s="726"/>
      <c r="BJ72" s="722"/>
      <c r="BK72" s="723"/>
      <c r="BL72" s="723"/>
      <c r="BM72" s="723"/>
      <c r="BN72" s="724"/>
    </row>
    <row r="73" spans="2:66" ht="20.25" customHeight="1">
      <c r="B73" s="695">
        <f>B71+1</f>
        <v>29</v>
      </c>
      <c r="C73" s="812"/>
      <c r="D73" s="814" t="s">
        <v>165</v>
      </c>
      <c r="E73" s="776"/>
      <c r="F73" s="815"/>
      <c r="G73" s="697" t="s">
        <v>104</v>
      </c>
      <c r="H73" s="698"/>
      <c r="I73" s="163"/>
      <c r="J73" s="164"/>
      <c r="K73" s="163"/>
      <c r="L73" s="164"/>
      <c r="M73" s="701" t="s">
        <v>100</v>
      </c>
      <c r="N73" s="702"/>
      <c r="O73" s="705" t="s">
        <v>90</v>
      </c>
      <c r="P73" s="706"/>
      <c r="Q73" s="706"/>
      <c r="R73" s="698"/>
      <c r="S73" s="674" t="s">
        <v>192</v>
      </c>
      <c r="T73" s="675"/>
      <c r="U73" s="675"/>
      <c r="V73" s="675"/>
      <c r="W73" s="676"/>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680"/>
      <c r="BG73" s="681"/>
      <c r="BH73" s="682"/>
      <c r="BI73" s="683"/>
      <c r="BJ73" s="684"/>
      <c r="BK73" s="685"/>
      <c r="BL73" s="685"/>
      <c r="BM73" s="685"/>
      <c r="BN73" s="686"/>
    </row>
    <row r="74" spans="2:66" ht="20.25" customHeight="1">
      <c r="B74" s="715"/>
      <c r="C74" s="813"/>
      <c r="D74" s="816"/>
      <c r="E74" s="776"/>
      <c r="F74" s="815"/>
      <c r="G74" s="716"/>
      <c r="H74" s="717"/>
      <c r="I74" s="207"/>
      <c r="J74" s="208" t="str">
        <f>G73</f>
        <v>介護職員</v>
      </c>
      <c r="K74" s="207"/>
      <c r="L74" s="208" t="str">
        <f>M73</f>
        <v>C</v>
      </c>
      <c r="M74" s="718"/>
      <c r="N74" s="719"/>
      <c r="O74" s="720"/>
      <c r="P74" s="721"/>
      <c r="Q74" s="721"/>
      <c r="R74" s="717"/>
      <c r="S74" s="674"/>
      <c r="T74" s="675"/>
      <c r="U74" s="675"/>
      <c r="V74" s="675"/>
      <c r="W74" s="676"/>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712">
        <f>IF($BI$3="４週",SUM(AA74:BB74),IF($BI$3="暦月",SUM(AA74:BE74),""))</f>
        <v>128</v>
      </c>
      <c r="BG74" s="713"/>
      <c r="BH74" s="714">
        <f>IF($BI$3="４週",BF74/4,IF($BI$3="暦月",(BF74/($BI$8/7)),""))</f>
        <v>32</v>
      </c>
      <c r="BI74" s="713"/>
      <c r="BJ74" s="709"/>
      <c r="BK74" s="710"/>
      <c r="BL74" s="710"/>
      <c r="BM74" s="710"/>
      <c r="BN74" s="711"/>
    </row>
    <row r="75" spans="2:66" ht="20.25" customHeight="1">
      <c r="B75" s="695">
        <f>B73+1</f>
        <v>30</v>
      </c>
      <c r="C75" s="812"/>
      <c r="D75" s="814"/>
      <c r="E75" s="776"/>
      <c r="F75" s="815"/>
      <c r="G75" s="697"/>
      <c r="H75" s="698"/>
      <c r="I75" s="165"/>
      <c r="J75" s="166"/>
      <c r="K75" s="165"/>
      <c r="L75" s="166"/>
      <c r="M75" s="701"/>
      <c r="N75" s="702"/>
      <c r="O75" s="705"/>
      <c r="P75" s="706"/>
      <c r="Q75" s="706"/>
      <c r="R75" s="698"/>
      <c r="S75" s="674"/>
      <c r="T75" s="675"/>
      <c r="U75" s="675"/>
      <c r="V75" s="675"/>
      <c r="W75" s="676"/>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680"/>
      <c r="BG75" s="681"/>
      <c r="BH75" s="682"/>
      <c r="BI75" s="683"/>
      <c r="BJ75" s="684"/>
      <c r="BK75" s="685"/>
      <c r="BL75" s="685"/>
      <c r="BM75" s="685"/>
      <c r="BN75" s="686"/>
    </row>
    <row r="76" spans="2:66" ht="20.25" customHeight="1" thickBot="1">
      <c r="B76" s="696"/>
      <c r="C76" s="821"/>
      <c r="D76" s="822"/>
      <c r="E76" s="823"/>
      <c r="F76" s="824"/>
      <c r="G76" s="699"/>
      <c r="H76" s="700"/>
      <c r="I76" s="190"/>
      <c r="J76" s="191">
        <f>G76</f>
        <v>0</v>
      </c>
      <c r="K76" s="190"/>
      <c r="L76" s="191">
        <f>M76</f>
        <v>0</v>
      </c>
      <c r="M76" s="703"/>
      <c r="N76" s="704"/>
      <c r="O76" s="707"/>
      <c r="P76" s="708"/>
      <c r="Q76" s="708"/>
      <c r="R76" s="700"/>
      <c r="S76" s="677"/>
      <c r="T76" s="678"/>
      <c r="U76" s="678"/>
      <c r="V76" s="678"/>
      <c r="W76" s="679"/>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690">
        <f>IF($BI$3="４週",SUM(AA76:BB76),IF($BI$3="暦月",SUM(AA76:BE76),""))</f>
        <v>0</v>
      </c>
      <c r="BG76" s="691"/>
      <c r="BH76" s="692">
        <f>IF($BI$3="４週",BF76/4,IF($BI$3="暦月",(BF76/($BI$8/7)),""))</f>
        <v>0</v>
      </c>
      <c r="BI76" s="691"/>
      <c r="BJ76" s="687"/>
      <c r="BK76" s="688"/>
      <c r="BL76" s="688"/>
      <c r="BM76" s="688"/>
      <c r="BN76" s="689"/>
    </row>
    <row r="77" spans="2:66" ht="20.25" customHeight="1">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671"/>
      <c r="BK79" s="671"/>
      <c r="BL79" s="671"/>
      <c r="BM79" s="671"/>
      <c r="BN79" s="71"/>
    </row>
    <row r="80" spans="2:66" ht="20.25" customHeight="1">
      <c r="B80" s="49"/>
      <c r="C80" s="49"/>
      <c r="D80" s="49"/>
      <c r="E80" s="49"/>
      <c r="F80" s="49"/>
      <c r="G80" s="69"/>
      <c r="H80" s="69"/>
      <c r="I80" s="69"/>
      <c r="J80" s="69"/>
      <c r="K80" s="69"/>
      <c r="L80" s="69"/>
      <c r="M80" s="124"/>
      <c r="N80" s="125"/>
      <c r="O80" s="657" t="s">
        <v>132</v>
      </c>
      <c r="P80" s="657"/>
      <c r="Q80" s="657" t="s">
        <v>133</v>
      </c>
      <c r="R80" s="657"/>
      <c r="S80" s="657"/>
      <c r="T80" s="657"/>
      <c r="U80" s="125"/>
      <c r="V80" s="672" t="s">
        <v>134</v>
      </c>
      <c r="W80" s="672"/>
      <c r="X80" s="672"/>
      <c r="Y80" s="672"/>
      <c r="Z80" s="129"/>
      <c r="AA80" s="130" t="s">
        <v>135</v>
      </c>
      <c r="AB80" s="130"/>
      <c r="AC80" s="2"/>
      <c r="AD80" s="127"/>
      <c r="AE80" s="657" t="s">
        <v>132</v>
      </c>
      <c r="AF80" s="657"/>
      <c r="AG80" s="657" t="s">
        <v>133</v>
      </c>
      <c r="AH80" s="657"/>
      <c r="AI80" s="657"/>
      <c r="AJ80" s="657"/>
      <c r="AK80" s="125"/>
      <c r="AL80" s="672" t="s">
        <v>134</v>
      </c>
      <c r="AM80" s="672"/>
      <c r="AN80" s="672"/>
      <c r="AO80" s="672"/>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673"/>
      <c r="BK80" s="673"/>
      <c r="BL80" s="673"/>
      <c r="BM80" s="673"/>
      <c r="BN80" s="71"/>
    </row>
    <row r="81" spans="2:66" ht="20.25" customHeight="1">
      <c r="B81" s="49"/>
      <c r="C81" s="49"/>
      <c r="D81" s="49"/>
      <c r="E81" s="49"/>
      <c r="F81" s="49"/>
      <c r="G81" s="69"/>
      <c r="H81" s="69"/>
      <c r="I81" s="69"/>
      <c r="J81" s="69"/>
      <c r="K81" s="69"/>
      <c r="L81" s="69"/>
      <c r="M81" s="124"/>
      <c r="N81" s="125"/>
      <c r="O81" s="658"/>
      <c r="P81" s="658"/>
      <c r="Q81" s="658" t="s">
        <v>136</v>
      </c>
      <c r="R81" s="658"/>
      <c r="S81" s="658" t="s">
        <v>137</v>
      </c>
      <c r="T81" s="658"/>
      <c r="U81" s="125"/>
      <c r="V81" s="658" t="s">
        <v>136</v>
      </c>
      <c r="W81" s="658"/>
      <c r="X81" s="658" t="s">
        <v>137</v>
      </c>
      <c r="Y81" s="658"/>
      <c r="Z81" s="129"/>
      <c r="AA81" s="130" t="s">
        <v>138</v>
      </c>
      <c r="AB81" s="130"/>
      <c r="AC81" s="2"/>
      <c r="AD81" s="127"/>
      <c r="AE81" s="658"/>
      <c r="AF81" s="658"/>
      <c r="AG81" s="658" t="s">
        <v>136</v>
      </c>
      <c r="AH81" s="658"/>
      <c r="AI81" s="658" t="s">
        <v>137</v>
      </c>
      <c r="AJ81" s="658"/>
      <c r="AK81" s="125"/>
      <c r="AL81" s="658" t="s">
        <v>136</v>
      </c>
      <c r="AM81" s="658"/>
      <c r="AN81" s="658" t="s">
        <v>137</v>
      </c>
      <c r="AO81" s="658"/>
      <c r="AP81" s="129"/>
      <c r="AQ81" s="130" t="s">
        <v>138</v>
      </c>
      <c r="AR81" s="130"/>
      <c r="AS81" s="127"/>
      <c r="AT81" s="127"/>
      <c r="AU81" s="131" t="s">
        <v>154</v>
      </c>
      <c r="AV81" s="131"/>
      <c r="AW81" s="131"/>
      <c r="AX81" s="131"/>
      <c r="AY81" s="129"/>
      <c r="AZ81" s="130" t="s">
        <v>155</v>
      </c>
      <c r="BA81" s="131"/>
      <c r="BB81" s="131"/>
      <c r="BC81" s="131"/>
      <c r="BD81" s="129"/>
      <c r="BE81" s="658" t="s">
        <v>139</v>
      </c>
      <c r="BF81" s="658"/>
      <c r="BG81" s="658"/>
      <c r="BH81" s="658"/>
      <c r="BI81" s="76"/>
      <c r="BJ81" s="670"/>
      <c r="BK81" s="670"/>
      <c r="BL81" s="670"/>
      <c r="BM81" s="670"/>
      <c r="BN81" s="71"/>
    </row>
    <row r="82" spans="2:66" ht="20.25" customHeight="1">
      <c r="B82" s="49"/>
      <c r="C82" s="49"/>
      <c r="D82" s="49"/>
      <c r="E82" s="49"/>
      <c r="F82" s="49"/>
      <c r="G82" s="69"/>
      <c r="H82" s="69"/>
      <c r="I82" s="69"/>
      <c r="J82" s="69"/>
      <c r="K82" s="69"/>
      <c r="L82" s="69"/>
      <c r="M82" s="124"/>
      <c r="N82" s="125"/>
      <c r="O82" s="648" t="s">
        <v>6</v>
      </c>
      <c r="P82" s="648"/>
      <c r="Q82" s="653">
        <f>SUMIFS($BF$17:$BF$76,$J$17:$J$76,"看護職員",$L$17:$L$76,"A")</f>
        <v>320</v>
      </c>
      <c r="R82" s="653"/>
      <c r="S82" s="654">
        <f>SUMIFS($BH$17:$BH$76,$J$17:$J$76,"看護職員",$L$17:$L$76,"A")</f>
        <v>80</v>
      </c>
      <c r="T82" s="654"/>
      <c r="U82" s="139"/>
      <c r="V82" s="655">
        <v>0</v>
      </c>
      <c r="W82" s="655"/>
      <c r="X82" s="655">
        <v>0</v>
      </c>
      <c r="Y82" s="655"/>
      <c r="Z82" s="140"/>
      <c r="AA82" s="666">
        <v>2</v>
      </c>
      <c r="AB82" s="667"/>
      <c r="AC82" s="2"/>
      <c r="AD82" s="127"/>
      <c r="AE82" s="648" t="s">
        <v>6</v>
      </c>
      <c r="AF82" s="648"/>
      <c r="AG82" s="653">
        <f>SUMIFS($BF$17:$BF$76,$J$17:$J$76,"介護職員",$L$17:$L$76,"A")</f>
        <v>2560</v>
      </c>
      <c r="AH82" s="653"/>
      <c r="AI82" s="654">
        <f>SUMIFS($BH$17:$BH$76,$J$17:$J$76,"介護職員",$L$17:$L$76,"A")</f>
        <v>640</v>
      </c>
      <c r="AJ82" s="654"/>
      <c r="AK82" s="139"/>
      <c r="AL82" s="655">
        <v>0</v>
      </c>
      <c r="AM82" s="655"/>
      <c r="AN82" s="655">
        <v>0</v>
      </c>
      <c r="AO82" s="655"/>
      <c r="AP82" s="140"/>
      <c r="AQ82" s="666">
        <v>16</v>
      </c>
      <c r="AR82" s="667"/>
      <c r="AS82" s="127"/>
      <c r="AT82" s="127"/>
      <c r="AU82" s="693">
        <f>Y96</f>
        <v>2.5</v>
      </c>
      <c r="AV82" s="648"/>
      <c r="AW82" s="648"/>
      <c r="AX82" s="648"/>
      <c r="AY82" s="132" t="s">
        <v>153</v>
      </c>
      <c r="AZ82" s="693">
        <f>AO96</f>
        <v>19.2</v>
      </c>
      <c r="BA82" s="694"/>
      <c r="BB82" s="694"/>
      <c r="BC82" s="694"/>
      <c r="BD82" s="132" t="s">
        <v>147</v>
      </c>
      <c r="BE82" s="659">
        <f>ROUNDDOWN(AU82+AZ82,1)</f>
        <v>21.7</v>
      </c>
      <c r="BF82" s="659"/>
      <c r="BG82" s="659"/>
      <c r="BH82" s="659"/>
      <c r="BI82" s="76"/>
      <c r="BJ82" s="79"/>
      <c r="BK82" s="79"/>
      <c r="BL82" s="79"/>
      <c r="BM82" s="79"/>
      <c r="BN82" s="71"/>
    </row>
    <row r="83" spans="2:66" ht="20.25" customHeight="1">
      <c r="B83" s="49"/>
      <c r="C83" s="49"/>
      <c r="D83" s="49"/>
      <c r="E83" s="49"/>
      <c r="F83" s="49"/>
      <c r="G83" s="69"/>
      <c r="H83" s="69"/>
      <c r="I83" s="69"/>
      <c r="J83" s="69"/>
      <c r="K83" s="69"/>
      <c r="L83" s="69"/>
      <c r="M83" s="124"/>
      <c r="N83" s="125"/>
      <c r="O83" s="648" t="s">
        <v>7</v>
      </c>
      <c r="P83" s="648"/>
      <c r="Q83" s="653">
        <f>SUMIFS($BF$17:$BF$76,$J$17:$J$76,"看護職員",$L$17:$L$76,"B")</f>
        <v>79.999999999999986</v>
      </c>
      <c r="R83" s="653"/>
      <c r="S83" s="654">
        <f>SUMIFS($BH$17:$BH$76,$J$17:$J$76,"看護職員",$L$17:$L$76,"B")</f>
        <v>19.999999999999996</v>
      </c>
      <c r="T83" s="654"/>
      <c r="U83" s="139"/>
      <c r="V83" s="655">
        <v>80</v>
      </c>
      <c r="W83" s="655"/>
      <c r="X83" s="655">
        <v>20</v>
      </c>
      <c r="Y83" s="655"/>
      <c r="Z83" s="140"/>
      <c r="AA83" s="666">
        <v>0</v>
      </c>
      <c r="AB83" s="667"/>
      <c r="AC83" s="2"/>
      <c r="AD83" s="127"/>
      <c r="AE83" s="648" t="s">
        <v>7</v>
      </c>
      <c r="AF83" s="648"/>
      <c r="AG83" s="653">
        <f>SUMIFS($BF$17:$BF$76,$J$17:$J$76,"介護職員",$L$17:$L$76,"B")</f>
        <v>0</v>
      </c>
      <c r="AH83" s="653"/>
      <c r="AI83" s="654">
        <f>SUMIFS($BH$17:$BH$76,$J$17:$J$76,"介護職員",$L$17:$L$76,"B")</f>
        <v>0</v>
      </c>
      <c r="AJ83" s="654"/>
      <c r="AK83" s="139"/>
      <c r="AL83" s="655">
        <v>0</v>
      </c>
      <c r="AM83" s="655"/>
      <c r="AN83" s="655">
        <v>0</v>
      </c>
      <c r="AO83" s="655"/>
      <c r="AP83" s="140"/>
      <c r="AQ83" s="666">
        <v>0</v>
      </c>
      <c r="AR83" s="667"/>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c r="B84" s="49"/>
      <c r="C84" s="49"/>
      <c r="D84" s="49"/>
      <c r="E84" s="49"/>
      <c r="F84" s="49"/>
      <c r="G84" s="69"/>
      <c r="H84" s="69"/>
      <c r="I84" s="69"/>
      <c r="J84" s="69"/>
      <c r="K84" s="69"/>
      <c r="L84" s="69"/>
      <c r="M84" s="124"/>
      <c r="N84" s="125"/>
      <c r="O84" s="648" t="s">
        <v>8</v>
      </c>
      <c r="P84" s="648"/>
      <c r="Q84" s="653">
        <f>SUMIFS($BF$17:$BF$76,$J$17:$J$76,"看護職員",$L$17:$L$76,"C")</f>
        <v>0</v>
      </c>
      <c r="R84" s="653"/>
      <c r="S84" s="654">
        <f>SUMIFS($BH$17:$BH$76,$J$17:$J$76,"看護職員",$L$17:$L$76,"C")</f>
        <v>0</v>
      </c>
      <c r="T84" s="654"/>
      <c r="U84" s="139"/>
      <c r="V84" s="655">
        <v>0</v>
      </c>
      <c r="W84" s="655"/>
      <c r="X84" s="656">
        <v>0</v>
      </c>
      <c r="Y84" s="656"/>
      <c r="Z84" s="140"/>
      <c r="AA84" s="651" t="s">
        <v>36</v>
      </c>
      <c r="AB84" s="652"/>
      <c r="AC84" s="2"/>
      <c r="AD84" s="127"/>
      <c r="AE84" s="648" t="s">
        <v>8</v>
      </c>
      <c r="AF84" s="648"/>
      <c r="AG84" s="653">
        <f>SUMIFS($BF$17:$BF$76,$J$17:$J$76,"介護職員",$L$17:$L$76,"C")</f>
        <v>512</v>
      </c>
      <c r="AH84" s="653"/>
      <c r="AI84" s="654">
        <f>SUMIFS($BH$17:$BH$76,$J$17:$J$76,"介護職員",$L$17:$L$76,"C")</f>
        <v>128</v>
      </c>
      <c r="AJ84" s="654"/>
      <c r="AK84" s="139"/>
      <c r="AL84" s="655">
        <v>512</v>
      </c>
      <c r="AM84" s="655"/>
      <c r="AN84" s="656">
        <v>128</v>
      </c>
      <c r="AO84" s="656"/>
      <c r="AP84" s="140"/>
      <c r="AQ84" s="651" t="s">
        <v>36</v>
      </c>
      <c r="AR84" s="65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c r="B85" s="49"/>
      <c r="C85" s="49"/>
      <c r="D85" s="49"/>
      <c r="E85" s="49"/>
      <c r="F85" s="49"/>
      <c r="G85" s="69"/>
      <c r="H85" s="69"/>
      <c r="I85" s="69"/>
      <c r="J85" s="69"/>
      <c r="K85" s="69"/>
      <c r="L85" s="69"/>
      <c r="M85" s="124"/>
      <c r="N85" s="125"/>
      <c r="O85" s="648" t="s">
        <v>9</v>
      </c>
      <c r="P85" s="648"/>
      <c r="Q85" s="653">
        <f>SUMIFS($BF$17:$BF$76,$J$17:$J$76,"看護職員",$L$17:$L$76,"D")</f>
        <v>0</v>
      </c>
      <c r="R85" s="653"/>
      <c r="S85" s="654">
        <f>SUMIFS($BH$17:$BH$76,$J$17:$J$76,"看護職員",$L$17:$L$76,"D")</f>
        <v>0</v>
      </c>
      <c r="T85" s="654"/>
      <c r="U85" s="139"/>
      <c r="V85" s="655">
        <v>0</v>
      </c>
      <c r="W85" s="655"/>
      <c r="X85" s="656">
        <v>0</v>
      </c>
      <c r="Y85" s="656"/>
      <c r="Z85" s="140"/>
      <c r="AA85" s="651" t="s">
        <v>36</v>
      </c>
      <c r="AB85" s="652"/>
      <c r="AC85" s="2"/>
      <c r="AD85" s="127"/>
      <c r="AE85" s="648" t="s">
        <v>9</v>
      </c>
      <c r="AF85" s="648"/>
      <c r="AG85" s="653">
        <f>SUMIFS($BF$17:$BF$76,$J$17:$J$76,"介護職員",$L$17:$L$76,"D")</f>
        <v>0</v>
      </c>
      <c r="AH85" s="653"/>
      <c r="AI85" s="654">
        <f>SUMIFS($BH$17:$BH$76,$J$17:$J$76,"介護職員",$L$17:$L$76,"D")</f>
        <v>0</v>
      </c>
      <c r="AJ85" s="654"/>
      <c r="AK85" s="139"/>
      <c r="AL85" s="655">
        <v>0</v>
      </c>
      <c r="AM85" s="655"/>
      <c r="AN85" s="656">
        <v>0</v>
      </c>
      <c r="AO85" s="656"/>
      <c r="AP85" s="140"/>
      <c r="AQ85" s="651" t="s">
        <v>36</v>
      </c>
      <c r="AR85" s="65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c r="B86" s="49"/>
      <c r="C86" s="49"/>
      <c r="D86" s="49"/>
      <c r="E86" s="49"/>
      <c r="F86" s="49"/>
      <c r="G86" s="69"/>
      <c r="H86" s="69"/>
      <c r="I86" s="69"/>
      <c r="J86" s="69"/>
      <c r="K86" s="69"/>
      <c r="L86" s="69"/>
      <c r="M86" s="124"/>
      <c r="N86" s="125"/>
      <c r="O86" s="648" t="s">
        <v>139</v>
      </c>
      <c r="P86" s="648"/>
      <c r="Q86" s="653">
        <f>SUM(Q82:R85)</f>
        <v>400</v>
      </c>
      <c r="R86" s="653"/>
      <c r="S86" s="654">
        <f>SUM(S82:T85)</f>
        <v>100</v>
      </c>
      <c r="T86" s="654"/>
      <c r="U86" s="139"/>
      <c r="V86" s="653">
        <f>SUM(V82:W85)</f>
        <v>80</v>
      </c>
      <c r="W86" s="653"/>
      <c r="X86" s="654">
        <f>SUM(X82:Y85)</f>
        <v>20</v>
      </c>
      <c r="Y86" s="654"/>
      <c r="Z86" s="140"/>
      <c r="AA86" s="668">
        <f>SUM(AA82:AB83)</f>
        <v>2</v>
      </c>
      <c r="AB86" s="669"/>
      <c r="AC86" s="2"/>
      <c r="AD86" s="127"/>
      <c r="AE86" s="648" t="s">
        <v>139</v>
      </c>
      <c r="AF86" s="648"/>
      <c r="AG86" s="653">
        <f>SUM(AG82:AH85)</f>
        <v>3072</v>
      </c>
      <c r="AH86" s="653"/>
      <c r="AI86" s="654">
        <f>SUM(AI82:AJ85)</f>
        <v>768</v>
      </c>
      <c r="AJ86" s="654"/>
      <c r="AK86" s="139"/>
      <c r="AL86" s="653">
        <f>SUM(AL82:AM85)</f>
        <v>512</v>
      </c>
      <c r="AM86" s="653"/>
      <c r="AN86" s="654">
        <f>SUM(AN82:AO85)</f>
        <v>128</v>
      </c>
      <c r="AO86" s="654"/>
      <c r="AP86" s="140"/>
      <c r="AQ86" s="668">
        <f>SUM(AQ82:AR83)</f>
        <v>16</v>
      </c>
      <c r="AR86" s="669"/>
      <c r="AS86" s="127"/>
      <c r="AT86" s="127"/>
      <c r="AU86" s="648" t="s">
        <v>4</v>
      </c>
      <c r="AV86" s="648"/>
      <c r="AW86" s="648" t="s">
        <v>5</v>
      </c>
      <c r="AX86" s="648"/>
      <c r="AY86" s="648"/>
      <c r="AZ86" s="648"/>
      <c r="BA86" s="127"/>
      <c r="BB86" s="127"/>
      <c r="BC86" s="127"/>
      <c r="BD86" s="127"/>
      <c r="BE86" s="127"/>
      <c r="BF86" s="127"/>
      <c r="BG86" s="127"/>
      <c r="BH86" s="128"/>
      <c r="BI86" s="76"/>
      <c r="BJ86" s="71"/>
      <c r="BK86" s="71"/>
      <c r="BL86" s="71"/>
      <c r="BM86" s="71"/>
      <c r="BN86" s="71"/>
    </row>
    <row r="87" spans="2:66" ht="20.25" customHeight="1">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648" t="s">
        <v>6</v>
      </c>
      <c r="AV87" s="648"/>
      <c r="AW87" s="648" t="s">
        <v>94</v>
      </c>
      <c r="AX87" s="648"/>
      <c r="AY87" s="648"/>
      <c r="AZ87" s="648"/>
      <c r="BA87" s="127"/>
      <c r="BB87" s="127"/>
      <c r="BC87" s="127"/>
      <c r="BD87" s="127"/>
      <c r="BE87" s="127"/>
      <c r="BF87" s="127"/>
      <c r="BG87" s="127"/>
      <c r="BH87" s="128"/>
      <c r="BI87" s="76"/>
      <c r="BJ87" s="71"/>
      <c r="BK87" s="71"/>
      <c r="BL87" s="71"/>
      <c r="BM87" s="71"/>
      <c r="BN87" s="71"/>
    </row>
    <row r="88" spans="2:66" ht="20.25" customHeight="1">
      <c r="B88" s="49"/>
      <c r="C88" s="49"/>
      <c r="D88" s="49"/>
      <c r="E88" s="49"/>
      <c r="F88" s="49"/>
      <c r="G88" s="69"/>
      <c r="H88" s="69"/>
      <c r="I88" s="69"/>
      <c r="J88" s="69"/>
      <c r="K88" s="69"/>
      <c r="L88" s="69"/>
      <c r="M88" s="124"/>
      <c r="N88" s="124"/>
      <c r="O88" s="126" t="s">
        <v>142</v>
      </c>
      <c r="P88" s="125"/>
      <c r="Q88" s="125"/>
      <c r="R88" s="125"/>
      <c r="S88" s="125"/>
      <c r="T88" s="125"/>
      <c r="U88" s="160" t="s">
        <v>242</v>
      </c>
      <c r="V88" s="662" t="s">
        <v>243</v>
      </c>
      <c r="W88" s="663"/>
      <c r="X88" s="137"/>
      <c r="Y88" s="137"/>
      <c r="Z88" s="125"/>
      <c r="AA88" s="125"/>
      <c r="AB88" s="125"/>
      <c r="AC88" s="127"/>
      <c r="AD88" s="127"/>
      <c r="AE88" s="126" t="s">
        <v>142</v>
      </c>
      <c r="AF88" s="125"/>
      <c r="AG88" s="125"/>
      <c r="AH88" s="125"/>
      <c r="AI88" s="125"/>
      <c r="AJ88" s="125"/>
      <c r="AK88" s="160" t="s">
        <v>242</v>
      </c>
      <c r="AL88" s="664" t="str">
        <f>V88</f>
        <v>週</v>
      </c>
      <c r="AM88" s="665"/>
      <c r="AN88" s="137"/>
      <c r="AO88" s="137"/>
      <c r="AP88" s="125"/>
      <c r="AQ88" s="125"/>
      <c r="AR88" s="125"/>
      <c r="AS88" s="127"/>
      <c r="AT88" s="127"/>
      <c r="AU88" s="648" t="s">
        <v>7</v>
      </c>
      <c r="AV88" s="648"/>
      <c r="AW88" s="648" t="s">
        <v>95</v>
      </c>
      <c r="AX88" s="648"/>
      <c r="AY88" s="648"/>
      <c r="AZ88" s="648"/>
      <c r="BA88" s="127"/>
      <c r="BB88" s="127"/>
      <c r="BC88" s="127"/>
      <c r="BD88" s="127"/>
      <c r="BE88" s="127"/>
      <c r="BF88" s="127"/>
      <c r="BG88" s="127"/>
      <c r="BH88" s="128"/>
      <c r="BI88" s="76"/>
      <c r="BJ88" s="71"/>
      <c r="BK88" s="71"/>
      <c r="BL88" s="71"/>
      <c r="BM88" s="71"/>
      <c r="BN88" s="71"/>
    </row>
    <row r="89" spans="2:66" ht="20.25" customHeight="1">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648" t="s">
        <v>8</v>
      </c>
      <c r="AV89" s="648"/>
      <c r="AW89" s="648" t="s">
        <v>96</v>
      </c>
      <c r="AX89" s="648"/>
      <c r="AY89" s="648"/>
      <c r="AZ89" s="648"/>
      <c r="BA89" s="127"/>
      <c r="BB89" s="127"/>
      <c r="BC89" s="127"/>
      <c r="BD89" s="127"/>
      <c r="BE89" s="127"/>
      <c r="BF89" s="127"/>
      <c r="BG89" s="127"/>
      <c r="BH89" s="128"/>
      <c r="BI89" s="76"/>
      <c r="BJ89" s="71"/>
      <c r="BK89" s="71"/>
      <c r="BL89" s="71"/>
      <c r="BM89" s="71"/>
      <c r="BN89" s="71"/>
    </row>
    <row r="90" spans="2:66" ht="20.25" customHeight="1">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648" t="s">
        <v>9</v>
      </c>
      <c r="AV90" s="648"/>
      <c r="AW90" s="648" t="s">
        <v>157</v>
      </c>
      <c r="AX90" s="648"/>
      <c r="AY90" s="648"/>
      <c r="AZ90" s="648"/>
      <c r="BA90" s="127"/>
      <c r="BB90" s="127"/>
      <c r="BC90" s="127"/>
      <c r="BD90" s="127"/>
      <c r="BE90" s="127"/>
      <c r="BF90" s="127"/>
      <c r="BG90" s="127"/>
      <c r="BH90" s="128"/>
      <c r="BI90" s="76"/>
      <c r="BJ90" s="71"/>
      <c r="BK90" s="71"/>
      <c r="BL90" s="71"/>
      <c r="BM90" s="71"/>
      <c r="BN90" s="71"/>
    </row>
    <row r="91" spans="2:66" ht="20.25" customHeight="1">
      <c r="M91" s="2"/>
      <c r="N91" s="2"/>
      <c r="O91" s="649">
        <f>IF($V$88="週",X86,V86)</f>
        <v>20</v>
      </c>
      <c r="P91" s="649"/>
      <c r="Q91" s="649"/>
      <c r="R91" s="649"/>
      <c r="S91" s="132" t="s">
        <v>146</v>
      </c>
      <c r="T91" s="648">
        <f>IF($V$88="週",$BE$6,$BI$6)</f>
        <v>40</v>
      </c>
      <c r="U91" s="648"/>
      <c r="V91" s="648"/>
      <c r="W91" s="648"/>
      <c r="X91" s="132" t="s">
        <v>147</v>
      </c>
      <c r="Y91" s="650">
        <f>ROUNDDOWN(O91/T91,1)</f>
        <v>0.5</v>
      </c>
      <c r="Z91" s="650"/>
      <c r="AA91" s="650"/>
      <c r="AB91" s="650"/>
      <c r="AC91" s="2"/>
      <c r="AD91" s="2"/>
      <c r="AE91" s="649">
        <f>IF($AL$88="週",AN86,AL86)</f>
        <v>128</v>
      </c>
      <c r="AF91" s="649"/>
      <c r="AG91" s="649"/>
      <c r="AH91" s="649"/>
      <c r="AI91" s="132" t="s">
        <v>146</v>
      </c>
      <c r="AJ91" s="648">
        <f>IF($AL$88="週",$BE$6,$BI$6)</f>
        <v>40</v>
      </c>
      <c r="AK91" s="648"/>
      <c r="AL91" s="648"/>
      <c r="AM91" s="648"/>
      <c r="AN91" s="132" t="s">
        <v>147</v>
      </c>
      <c r="AO91" s="650">
        <f>ROUNDDOWN(AE91/AJ91,1)</f>
        <v>3.2</v>
      </c>
      <c r="AP91" s="650"/>
      <c r="AQ91" s="650"/>
      <c r="AR91" s="650"/>
      <c r="AS91" s="2"/>
      <c r="AT91" s="2"/>
      <c r="AU91" s="2"/>
      <c r="AV91" s="2"/>
      <c r="AW91" s="2"/>
      <c r="AX91" s="2"/>
      <c r="AY91" s="2"/>
      <c r="AZ91" s="2"/>
      <c r="BA91" s="2"/>
      <c r="BB91" s="2"/>
      <c r="BC91" s="2"/>
      <c r="BD91" s="2"/>
      <c r="BE91" s="2"/>
      <c r="BF91" s="2"/>
      <c r="BG91" s="2"/>
      <c r="BH91" s="2"/>
    </row>
    <row r="92" spans="2:66" ht="20.25" customHeight="1">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c r="M94" s="2"/>
      <c r="N94" s="2"/>
      <c r="O94" s="125" t="s">
        <v>135</v>
      </c>
      <c r="P94" s="125"/>
      <c r="Q94" s="125"/>
      <c r="R94" s="125"/>
      <c r="S94" s="125"/>
      <c r="T94" s="125"/>
      <c r="U94" s="125"/>
      <c r="V94" s="125"/>
      <c r="W94" s="125"/>
      <c r="X94" s="126"/>
      <c r="Y94" s="657"/>
      <c r="Z94" s="657"/>
      <c r="AA94" s="657"/>
      <c r="AB94" s="657"/>
      <c r="AC94" s="2"/>
      <c r="AD94" s="2"/>
      <c r="AE94" s="125" t="s">
        <v>135</v>
      </c>
      <c r="AF94" s="125"/>
      <c r="AG94" s="125"/>
      <c r="AH94" s="125"/>
      <c r="AI94" s="125"/>
      <c r="AJ94" s="125"/>
      <c r="AK94" s="125"/>
      <c r="AL94" s="125"/>
      <c r="AM94" s="125"/>
      <c r="AN94" s="126"/>
      <c r="AO94" s="657"/>
      <c r="AP94" s="657"/>
      <c r="AQ94" s="657"/>
      <c r="AR94" s="657"/>
      <c r="AS94" s="2"/>
      <c r="AT94" s="2"/>
      <c r="AU94" s="2"/>
      <c r="AV94" s="2"/>
      <c r="AW94" s="2"/>
      <c r="AX94" s="2"/>
      <c r="AY94" s="2"/>
      <c r="AZ94" s="2"/>
      <c r="BA94" s="2"/>
      <c r="BB94" s="2"/>
      <c r="BC94" s="2"/>
      <c r="BD94" s="2"/>
      <c r="BE94" s="2"/>
      <c r="BF94" s="2"/>
      <c r="BG94" s="2"/>
      <c r="BH94" s="2"/>
    </row>
    <row r="95" spans="2:66" ht="20.25" customHeight="1">
      <c r="M95" s="2"/>
      <c r="N95" s="2"/>
      <c r="O95" s="129" t="s">
        <v>149</v>
      </c>
      <c r="P95" s="129"/>
      <c r="Q95" s="129"/>
      <c r="R95" s="129"/>
      <c r="S95" s="129"/>
      <c r="T95" s="125" t="s">
        <v>150</v>
      </c>
      <c r="U95" s="129"/>
      <c r="V95" s="129"/>
      <c r="W95" s="129"/>
      <c r="X95" s="129"/>
      <c r="Y95" s="658" t="s">
        <v>139</v>
      </c>
      <c r="Z95" s="658"/>
      <c r="AA95" s="658"/>
      <c r="AB95" s="658"/>
      <c r="AC95" s="2"/>
      <c r="AD95" s="2"/>
      <c r="AE95" s="129" t="s">
        <v>149</v>
      </c>
      <c r="AF95" s="129"/>
      <c r="AG95" s="129"/>
      <c r="AH95" s="129"/>
      <c r="AI95" s="129"/>
      <c r="AJ95" s="125" t="s">
        <v>150</v>
      </c>
      <c r="AK95" s="129"/>
      <c r="AL95" s="129"/>
      <c r="AM95" s="129"/>
      <c r="AN95" s="129"/>
      <c r="AO95" s="658" t="s">
        <v>139</v>
      </c>
      <c r="AP95" s="658"/>
      <c r="AQ95" s="658"/>
      <c r="AR95" s="658"/>
      <c r="AS95" s="2"/>
      <c r="AT95" s="2"/>
      <c r="AU95" s="2"/>
      <c r="AV95" s="2"/>
      <c r="AW95" s="2"/>
      <c r="AX95" s="2"/>
      <c r="AY95" s="2"/>
      <c r="AZ95" s="2"/>
      <c r="BA95" s="2"/>
      <c r="BB95" s="2"/>
      <c r="BC95" s="2"/>
      <c r="BD95" s="2"/>
      <c r="BE95" s="2"/>
      <c r="BF95" s="2"/>
      <c r="BG95" s="2"/>
      <c r="BH95" s="2"/>
    </row>
    <row r="96" spans="2:66" ht="20.25" customHeight="1">
      <c r="M96" s="2"/>
      <c r="N96" s="2"/>
      <c r="O96" s="648">
        <f>AA86</f>
        <v>2</v>
      </c>
      <c r="P96" s="648"/>
      <c r="Q96" s="648"/>
      <c r="R96" s="648"/>
      <c r="S96" s="132" t="s">
        <v>153</v>
      </c>
      <c r="T96" s="650">
        <f>Y91</f>
        <v>0.5</v>
      </c>
      <c r="U96" s="650"/>
      <c r="V96" s="650"/>
      <c r="W96" s="650"/>
      <c r="X96" s="132" t="s">
        <v>147</v>
      </c>
      <c r="Y96" s="659">
        <f>ROUNDDOWN(O96+T96,1)</f>
        <v>2.5</v>
      </c>
      <c r="Z96" s="659"/>
      <c r="AA96" s="659"/>
      <c r="AB96" s="659"/>
      <c r="AC96" s="138"/>
      <c r="AD96" s="138"/>
      <c r="AE96" s="660">
        <f>AQ86</f>
        <v>16</v>
      </c>
      <c r="AF96" s="660"/>
      <c r="AG96" s="660"/>
      <c r="AH96" s="660"/>
      <c r="AI96" s="136" t="s">
        <v>153</v>
      </c>
      <c r="AJ96" s="661">
        <f>AO91</f>
        <v>3.2</v>
      </c>
      <c r="AK96" s="661"/>
      <c r="AL96" s="661"/>
      <c r="AM96" s="661"/>
      <c r="AN96" s="136" t="s">
        <v>147</v>
      </c>
      <c r="AO96" s="659">
        <f>ROUNDDOWN(AE96+AJ96,1)</f>
        <v>19.2</v>
      </c>
      <c r="AP96" s="659"/>
      <c r="AQ96" s="659"/>
      <c r="AR96" s="659"/>
      <c r="AS96" s="2"/>
      <c r="AT96" s="2"/>
      <c r="AU96" s="2"/>
      <c r="AV96" s="2"/>
      <c r="AW96" s="2"/>
      <c r="AX96" s="2"/>
      <c r="AY96" s="2"/>
      <c r="AZ96" s="2"/>
      <c r="BA96" s="2"/>
      <c r="BB96" s="2"/>
      <c r="BC96" s="2"/>
      <c r="BD96" s="2"/>
      <c r="BE96" s="2"/>
      <c r="BF96" s="2"/>
      <c r="BG96" s="2"/>
      <c r="BH96" s="2"/>
    </row>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43" spans="1:63">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c r="G147" s="3"/>
      <c r="H147" s="3"/>
      <c r="I147" s="3"/>
      <c r="J147" s="3"/>
      <c r="K147" s="3"/>
      <c r="L147" s="3"/>
      <c r="M147" s="3"/>
      <c r="N147" s="3"/>
    </row>
    <row r="148" spans="1:22">
      <c r="G148" s="3"/>
      <c r="H148" s="3"/>
      <c r="I148" s="3"/>
      <c r="J148" s="3"/>
      <c r="K148" s="3"/>
      <c r="L148" s="3"/>
      <c r="M148" s="3"/>
      <c r="N148" s="3"/>
    </row>
    <row r="149" spans="1:22">
      <c r="G149" s="3"/>
      <c r="H149" s="3"/>
      <c r="I149" s="3"/>
      <c r="J149" s="3"/>
      <c r="K149" s="3"/>
      <c r="L149" s="3"/>
      <c r="M149" s="3"/>
      <c r="N149" s="3"/>
    </row>
    <row r="150" spans="1:22">
      <c r="G150" s="3"/>
      <c r="H150" s="3"/>
      <c r="I150" s="3"/>
      <c r="J150" s="3"/>
      <c r="K150" s="3"/>
      <c r="L150" s="3"/>
      <c r="M150" s="3"/>
      <c r="N150" s="3"/>
    </row>
  </sheetData>
  <sheetProtection sheet="1"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67" priority="147">
      <formula>OR(#REF!=$B77,#REF!=$B77)</formula>
    </cfRule>
  </conditionalFormatting>
  <conditionalFormatting sqref="AD80 AA80:AB80 AA89:AD89 AS89:BE89 AS80:BE80">
    <cfRule type="expression" dxfId="66" priority="149">
      <formula>OR(#REF!=$B78,#REF!=$B78)</formula>
    </cfRule>
  </conditionalFormatting>
  <conditionalFormatting sqref="AQ90:AR90">
    <cfRule type="expression" dxfId="65" priority="143">
      <formula>OR(#REF!=$B77,#REF!=$B77)</formula>
    </cfRule>
  </conditionalFormatting>
  <conditionalFormatting sqref="AQ80:AR80 AQ89:AR89">
    <cfRule type="expression" dxfId="64" priority="145">
      <formula>OR(#REF!=$B78,#REF!=$B78)</formula>
    </cfRule>
  </conditionalFormatting>
  <conditionalFormatting sqref="AA18:BI18">
    <cfRule type="expression" dxfId="63" priority="77">
      <formula>INDIRECT(ADDRESS(ROW(),COLUMN()))=TRUNC(INDIRECT(ADDRESS(ROW(),COLUMN())))</formula>
    </cfRule>
  </conditionalFormatting>
  <conditionalFormatting sqref="BF20:BI20">
    <cfRule type="expression" dxfId="62" priority="76">
      <formula>INDIRECT(ADDRESS(ROW(),COLUMN()))=TRUNC(INDIRECT(ADDRESS(ROW(),COLUMN())))</formula>
    </cfRule>
  </conditionalFormatting>
  <conditionalFormatting sqref="BF22:BI22">
    <cfRule type="expression" dxfId="61" priority="74">
      <formula>INDIRECT(ADDRESS(ROW(),COLUMN()))=TRUNC(INDIRECT(ADDRESS(ROW(),COLUMN())))</formula>
    </cfRule>
  </conditionalFormatting>
  <conditionalFormatting sqref="BF24:BI24">
    <cfRule type="expression" dxfId="60" priority="73">
      <formula>INDIRECT(ADDRESS(ROW(),COLUMN()))=TRUNC(INDIRECT(ADDRESS(ROW(),COLUMN())))</formula>
    </cfRule>
  </conditionalFormatting>
  <conditionalFormatting sqref="BF26:BI26">
    <cfRule type="expression" dxfId="59" priority="72">
      <formula>INDIRECT(ADDRESS(ROW(),COLUMN()))=TRUNC(INDIRECT(ADDRESS(ROW(),COLUMN())))</formula>
    </cfRule>
  </conditionalFormatting>
  <conditionalFormatting sqref="BF28:BI28">
    <cfRule type="expression" dxfId="58" priority="71">
      <formula>INDIRECT(ADDRESS(ROW(),COLUMN()))=TRUNC(INDIRECT(ADDRESS(ROW(),COLUMN())))</formula>
    </cfRule>
  </conditionalFormatting>
  <conditionalFormatting sqref="BF30:BI30">
    <cfRule type="expression" dxfId="57" priority="70">
      <formula>INDIRECT(ADDRESS(ROW(),COLUMN()))=TRUNC(INDIRECT(ADDRESS(ROW(),COLUMN())))</formula>
    </cfRule>
  </conditionalFormatting>
  <conditionalFormatting sqref="BF32:BI32">
    <cfRule type="expression" dxfId="56" priority="69">
      <formula>INDIRECT(ADDRESS(ROW(),COLUMN()))=TRUNC(INDIRECT(ADDRESS(ROW(),COLUMN())))</formula>
    </cfRule>
  </conditionalFormatting>
  <conditionalFormatting sqref="BF34:BI34">
    <cfRule type="expression" dxfId="55" priority="68">
      <formula>INDIRECT(ADDRESS(ROW(),COLUMN()))=TRUNC(INDIRECT(ADDRESS(ROW(),COLUMN())))</formula>
    </cfRule>
  </conditionalFormatting>
  <conditionalFormatting sqref="BF36:BI36">
    <cfRule type="expression" dxfId="54" priority="67">
      <formula>INDIRECT(ADDRESS(ROW(),COLUMN()))=TRUNC(INDIRECT(ADDRESS(ROW(),COLUMN())))</formula>
    </cfRule>
  </conditionalFormatting>
  <conditionalFormatting sqref="BF38:BI38">
    <cfRule type="expression" dxfId="53" priority="66">
      <formula>INDIRECT(ADDRESS(ROW(),COLUMN()))=TRUNC(INDIRECT(ADDRESS(ROW(),COLUMN())))</formula>
    </cfRule>
  </conditionalFormatting>
  <conditionalFormatting sqref="BF40:BI40">
    <cfRule type="expression" dxfId="52" priority="65">
      <formula>INDIRECT(ADDRESS(ROW(),COLUMN()))=TRUNC(INDIRECT(ADDRESS(ROW(),COLUMN())))</formula>
    </cfRule>
  </conditionalFormatting>
  <conditionalFormatting sqref="BF42:BI42">
    <cfRule type="expression" dxfId="51" priority="64">
      <formula>INDIRECT(ADDRESS(ROW(),COLUMN()))=TRUNC(INDIRECT(ADDRESS(ROW(),COLUMN())))</formula>
    </cfRule>
  </conditionalFormatting>
  <conditionalFormatting sqref="BF44:BI44">
    <cfRule type="expression" dxfId="50" priority="63">
      <formula>INDIRECT(ADDRESS(ROW(),COLUMN()))=TRUNC(INDIRECT(ADDRESS(ROW(),COLUMN())))</formula>
    </cfRule>
  </conditionalFormatting>
  <conditionalFormatting sqref="BF46:BI46">
    <cfRule type="expression" dxfId="49" priority="62">
      <formula>INDIRECT(ADDRESS(ROW(),COLUMN()))=TRUNC(INDIRECT(ADDRESS(ROW(),COLUMN())))</formula>
    </cfRule>
  </conditionalFormatting>
  <conditionalFormatting sqref="BF48:BI48">
    <cfRule type="expression" dxfId="48" priority="61">
      <formula>INDIRECT(ADDRESS(ROW(),COLUMN()))=TRUNC(INDIRECT(ADDRESS(ROW(),COLUMN())))</formula>
    </cfRule>
  </conditionalFormatting>
  <conditionalFormatting sqref="BF50:BI50">
    <cfRule type="expression" dxfId="47" priority="60">
      <formula>INDIRECT(ADDRESS(ROW(),COLUMN()))=TRUNC(INDIRECT(ADDRESS(ROW(),COLUMN())))</formula>
    </cfRule>
  </conditionalFormatting>
  <conditionalFormatting sqref="BF52:BI52">
    <cfRule type="expression" dxfId="46" priority="59">
      <formula>INDIRECT(ADDRESS(ROW(),COLUMN()))=TRUNC(INDIRECT(ADDRESS(ROW(),COLUMN())))</formula>
    </cfRule>
  </conditionalFormatting>
  <conditionalFormatting sqref="BF54:BI54">
    <cfRule type="expression" dxfId="45" priority="58">
      <formula>INDIRECT(ADDRESS(ROW(),COLUMN()))=TRUNC(INDIRECT(ADDRESS(ROW(),COLUMN())))</formula>
    </cfRule>
  </conditionalFormatting>
  <conditionalFormatting sqref="BF56:BI56">
    <cfRule type="expression" dxfId="44" priority="57">
      <formula>INDIRECT(ADDRESS(ROW(),COLUMN()))=TRUNC(INDIRECT(ADDRESS(ROW(),COLUMN())))</formula>
    </cfRule>
  </conditionalFormatting>
  <conditionalFormatting sqref="BF58:BI58">
    <cfRule type="expression" dxfId="43" priority="56">
      <formula>INDIRECT(ADDRESS(ROW(),COLUMN()))=TRUNC(INDIRECT(ADDRESS(ROW(),COLUMN())))</formula>
    </cfRule>
  </conditionalFormatting>
  <conditionalFormatting sqref="BF60:BI60">
    <cfRule type="expression" dxfId="42" priority="55">
      <formula>INDIRECT(ADDRESS(ROW(),COLUMN()))=TRUNC(INDIRECT(ADDRESS(ROW(),COLUMN())))</formula>
    </cfRule>
  </conditionalFormatting>
  <conditionalFormatting sqref="BF62:BI62">
    <cfRule type="expression" dxfId="41" priority="54">
      <formula>INDIRECT(ADDRESS(ROW(),COLUMN()))=TRUNC(INDIRECT(ADDRESS(ROW(),COLUMN())))</formula>
    </cfRule>
  </conditionalFormatting>
  <conditionalFormatting sqref="BF64:BI64">
    <cfRule type="expression" dxfId="40" priority="53">
      <formula>INDIRECT(ADDRESS(ROW(),COLUMN()))=TRUNC(INDIRECT(ADDRESS(ROW(),COLUMN())))</formula>
    </cfRule>
  </conditionalFormatting>
  <conditionalFormatting sqref="BF66:BI66">
    <cfRule type="expression" dxfId="39" priority="52">
      <formula>INDIRECT(ADDRESS(ROW(),COLUMN()))=TRUNC(INDIRECT(ADDRESS(ROW(),COLUMN())))</formula>
    </cfRule>
  </conditionalFormatting>
  <conditionalFormatting sqref="BF68:BI68">
    <cfRule type="expression" dxfId="38" priority="51">
      <formula>INDIRECT(ADDRESS(ROW(),COLUMN()))=TRUNC(INDIRECT(ADDRESS(ROW(),COLUMN())))</formula>
    </cfRule>
  </conditionalFormatting>
  <conditionalFormatting sqref="BF70:BI70">
    <cfRule type="expression" dxfId="37" priority="50">
      <formula>INDIRECT(ADDRESS(ROW(),COLUMN()))=TRUNC(INDIRECT(ADDRESS(ROW(),COLUMN())))</formula>
    </cfRule>
  </conditionalFormatting>
  <conditionalFormatting sqref="BF72:BI72">
    <cfRule type="expression" dxfId="36" priority="49">
      <formula>INDIRECT(ADDRESS(ROW(),COLUMN()))=TRUNC(INDIRECT(ADDRESS(ROW(),COLUMN())))</formula>
    </cfRule>
  </conditionalFormatting>
  <conditionalFormatting sqref="BF74:BI74">
    <cfRule type="expression" dxfId="35" priority="48">
      <formula>INDIRECT(ADDRESS(ROW(),COLUMN()))=TRUNC(INDIRECT(ADDRESS(ROW(),COLUMN())))</formula>
    </cfRule>
  </conditionalFormatting>
  <conditionalFormatting sqref="BF76:BI76">
    <cfRule type="expression" dxfId="34" priority="41">
      <formula>INDIRECT(ADDRESS(ROW(),COLUMN()))=TRUNC(INDIRECT(ADDRESS(ROW(),COLUMN())))</formula>
    </cfRule>
  </conditionalFormatting>
  <conditionalFormatting sqref="Q82:AB86">
    <cfRule type="expression" dxfId="33" priority="40">
      <formula>INDIRECT(ADDRESS(ROW(),COLUMN()))=TRUNC(INDIRECT(ADDRESS(ROW(),COLUMN())))</formula>
    </cfRule>
  </conditionalFormatting>
  <conditionalFormatting sqref="AG86:AR86 AK82:AR85">
    <cfRule type="expression" dxfId="32" priority="39">
      <formula>INDIRECT(ADDRESS(ROW(),COLUMN()))=TRUNC(INDIRECT(ADDRESS(ROW(),COLUMN())))</formula>
    </cfRule>
  </conditionalFormatting>
  <conditionalFormatting sqref="O91:R91">
    <cfRule type="expression" dxfId="31" priority="38">
      <formula>INDIRECT(ADDRESS(ROW(),COLUMN()))=TRUNC(INDIRECT(ADDRESS(ROW(),COLUMN())))</formula>
    </cfRule>
  </conditionalFormatting>
  <conditionalFormatting sqref="AE91:AH91">
    <cfRule type="expression" dxfId="30" priority="37">
      <formula>INDIRECT(ADDRESS(ROW(),COLUMN()))=TRUNC(INDIRECT(ADDRESS(ROW(),COLUMN())))</formula>
    </cfRule>
  </conditionalFormatting>
  <conditionalFormatting sqref="AG82:AJ85">
    <cfRule type="expression" dxfId="29" priority="36">
      <formula>INDIRECT(ADDRESS(ROW(),COLUMN()))=TRUNC(INDIRECT(ADDRESS(ROW(),COLUMN())))</formula>
    </cfRule>
  </conditionalFormatting>
  <conditionalFormatting sqref="AA62:BE62">
    <cfRule type="expression" dxfId="28" priority="8">
      <formula>INDIRECT(ADDRESS(ROW(),COLUMN()))=TRUNC(INDIRECT(ADDRESS(ROW(),COLUMN())))</formula>
    </cfRule>
  </conditionalFormatting>
  <conditionalFormatting sqref="AA20:BE20">
    <cfRule type="expression" dxfId="27" priority="29">
      <formula>INDIRECT(ADDRESS(ROW(),COLUMN()))=TRUNC(INDIRECT(ADDRESS(ROW(),COLUMN())))</formula>
    </cfRule>
  </conditionalFormatting>
  <conditionalFormatting sqref="AA22:BE22">
    <cfRule type="expression" dxfId="26" priority="28">
      <formula>INDIRECT(ADDRESS(ROW(),COLUMN()))=TRUNC(INDIRECT(ADDRESS(ROW(),COLUMN())))</formula>
    </cfRule>
  </conditionalFormatting>
  <conditionalFormatting sqref="AA24:BE24">
    <cfRule type="expression" dxfId="25" priority="27">
      <formula>INDIRECT(ADDRESS(ROW(),COLUMN()))=TRUNC(INDIRECT(ADDRESS(ROW(),COLUMN())))</formula>
    </cfRule>
  </conditionalFormatting>
  <conditionalFormatting sqref="AA26:BE26">
    <cfRule type="expression" dxfId="24" priority="26">
      <formula>INDIRECT(ADDRESS(ROW(),COLUMN()))=TRUNC(INDIRECT(ADDRESS(ROW(),COLUMN())))</formula>
    </cfRule>
  </conditionalFormatting>
  <conditionalFormatting sqref="AA28:BE28">
    <cfRule type="expression" dxfId="23" priority="25">
      <formula>INDIRECT(ADDRESS(ROW(),COLUMN()))=TRUNC(INDIRECT(ADDRESS(ROW(),COLUMN())))</formula>
    </cfRule>
  </conditionalFormatting>
  <conditionalFormatting sqref="AA30:BE30">
    <cfRule type="expression" dxfId="22" priority="24">
      <formula>INDIRECT(ADDRESS(ROW(),COLUMN()))=TRUNC(INDIRECT(ADDRESS(ROW(),COLUMN())))</formula>
    </cfRule>
  </conditionalFormatting>
  <conditionalFormatting sqref="AA32:BE32">
    <cfRule type="expression" dxfId="21" priority="23">
      <formula>INDIRECT(ADDRESS(ROW(),COLUMN()))=TRUNC(INDIRECT(ADDRESS(ROW(),COLUMN())))</formula>
    </cfRule>
  </conditionalFormatting>
  <conditionalFormatting sqref="AA34:BE34">
    <cfRule type="expression" dxfId="20" priority="22">
      <formula>INDIRECT(ADDRESS(ROW(),COLUMN()))=TRUNC(INDIRECT(ADDRESS(ROW(),COLUMN())))</formula>
    </cfRule>
  </conditionalFormatting>
  <conditionalFormatting sqref="AA36:BE36">
    <cfRule type="expression" dxfId="19" priority="21">
      <formula>INDIRECT(ADDRESS(ROW(),COLUMN()))=TRUNC(INDIRECT(ADDRESS(ROW(),COLUMN())))</formula>
    </cfRule>
  </conditionalFormatting>
  <conditionalFormatting sqref="AA38:BE38">
    <cfRule type="expression" dxfId="18" priority="20">
      <formula>INDIRECT(ADDRESS(ROW(),COLUMN()))=TRUNC(INDIRECT(ADDRESS(ROW(),COLUMN())))</formula>
    </cfRule>
  </conditionalFormatting>
  <conditionalFormatting sqref="AA40:BE40">
    <cfRule type="expression" dxfId="17" priority="19">
      <formula>INDIRECT(ADDRESS(ROW(),COLUMN()))=TRUNC(INDIRECT(ADDRESS(ROW(),COLUMN())))</formula>
    </cfRule>
  </conditionalFormatting>
  <conditionalFormatting sqref="AA42:BE42">
    <cfRule type="expression" dxfId="16" priority="18">
      <formula>INDIRECT(ADDRESS(ROW(),COLUMN()))=TRUNC(INDIRECT(ADDRESS(ROW(),COLUMN())))</formula>
    </cfRule>
  </conditionalFormatting>
  <conditionalFormatting sqref="AA44:BE44">
    <cfRule type="expression" dxfId="15" priority="17">
      <formula>INDIRECT(ADDRESS(ROW(),COLUMN()))=TRUNC(INDIRECT(ADDRESS(ROW(),COLUMN())))</formula>
    </cfRule>
  </conditionalFormatting>
  <conditionalFormatting sqref="AA46:BE46">
    <cfRule type="expression" dxfId="14" priority="16">
      <formula>INDIRECT(ADDRESS(ROW(),COLUMN()))=TRUNC(INDIRECT(ADDRESS(ROW(),COLUMN())))</formula>
    </cfRule>
  </conditionalFormatting>
  <conditionalFormatting sqref="AA48:BE48">
    <cfRule type="expression" dxfId="13" priority="15">
      <formula>INDIRECT(ADDRESS(ROW(),COLUMN()))=TRUNC(INDIRECT(ADDRESS(ROW(),COLUMN())))</formula>
    </cfRule>
  </conditionalFormatting>
  <conditionalFormatting sqref="AA50:BE50">
    <cfRule type="expression" dxfId="12" priority="14">
      <formula>INDIRECT(ADDRESS(ROW(),COLUMN()))=TRUNC(INDIRECT(ADDRESS(ROW(),COLUMN())))</formula>
    </cfRule>
  </conditionalFormatting>
  <conditionalFormatting sqref="AA52:BE52">
    <cfRule type="expression" dxfId="11" priority="13">
      <formula>INDIRECT(ADDRESS(ROW(),COLUMN()))=TRUNC(INDIRECT(ADDRESS(ROW(),COLUMN())))</formula>
    </cfRule>
  </conditionalFormatting>
  <conditionalFormatting sqref="AA54:BE54">
    <cfRule type="expression" dxfId="10" priority="12">
      <formula>INDIRECT(ADDRESS(ROW(),COLUMN()))=TRUNC(INDIRECT(ADDRESS(ROW(),COLUMN())))</formula>
    </cfRule>
  </conditionalFormatting>
  <conditionalFormatting sqref="AA56:BE56">
    <cfRule type="expression" dxfId="9" priority="11">
      <formula>INDIRECT(ADDRESS(ROW(),COLUMN()))=TRUNC(INDIRECT(ADDRESS(ROW(),COLUMN())))</formula>
    </cfRule>
  </conditionalFormatting>
  <conditionalFormatting sqref="AA58:BE58">
    <cfRule type="expression" dxfId="8" priority="10">
      <formula>INDIRECT(ADDRESS(ROW(),COLUMN()))=TRUNC(INDIRECT(ADDRESS(ROW(),COLUMN())))</formula>
    </cfRule>
  </conditionalFormatting>
  <conditionalFormatting sqref="AA60:BE60">
    <cfRule type="expression" dxfId="7" priority="9">
      <formula>INDIRECT(ADDRESS(ROW(),COLUMN()))=TRUNC(INDIRECT(ADDRESS(ROW(),COLUMN())))</formula>
    </cfRule>
  </conditionalFormatting>
  <conditionalFormatting sqref="AA64:BE64">
    <cfRule type="expression" dxfId="6" priority="7">
      <formula>INDIRECT(ADDRESS(ROW(),COLUMN()))=TRUNC(INDIRECT(ADDRESS(ROW(),COLUMN())))</formula>
    </cfRule>
  </conditionalFormatting>
  <conditionalFormatting sqref="AA66:BE66">
    <cfRule type="expression" dxfId="5" priority="6">
      <formula>INDIRECT(ADDRESS(ROW(),COLUMN()))=TRUNC(INDIRECT(ADDRESS(ROW(),COLUMN())))</formula>
    </cfRule>
  </conditionalFormatting>
  <conditionalFormatting sqref="AA68:BE68">
    <cfRule type="expression" dxfId="4" priority="5">
      <formula>INDIRECT(ADDRESS(ROW(),COLUMN()))=TRUNC(INDIRECT(ADDRESS(ROW(),COLUMN())))</formula>
    </cfRule>
  </conditionalFormatting>
  <conditionalFormatting sqref="AA70:BE70">
    <cfRule type="expression" dxfId="3" priority="4">
      <formula>INDIRECT(ADDRESS(ROW(),COLUMN()))=TRUNC(INDIRECT(ADDRESS(ROW(),COLUMN())))</formula>
    </cfRule>
  </conditionalFormatting>
  <conditionalFormatting sqref="AA72:BE72">
    <cfRule type="expression" dxfId="2" priority="3">
      <formula>INDIRECT(ADDRESS(ROW(),COLUMN()))=TRUNC(INDIRECT(ADDRESS(ROW(),COLUMN())))</formula>
    </cfRule>
  </conditionalFormatting>
  <conditionalFormatting sqref="AA74:BE74">
    <cfRule type="expression" dxfId="1" priority="2">
      <formula>INDIRECT(ADDRESS(ROW(),COLUMN()))=TRUNC(INDIRECT(ADDRESS(ROW(),COLUMN())))</formula>
    </cfRule>
  </conditionalFormatting>
  <conditionalFormatting sqref="AA76:BE76">
    <cfRule type="expression" dxfId="0"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N3" sqref="N3"/>
    </sheetView>
  </sheetViews>
  <sheetFormatPr defaultRowHeight="25.5"/>
  <cols>
    <col min="1" max="1" width="1.625" style="85" customWidth="1"/>
    <col min="2" max="2" width="5.625" style="84" customWidth="1"/>
    <col min="3" max="3" width="10.625" style="84" customWidth="1"/>
    <col min="4" max="4" width="10.625" style="84" hidden="1" customWidth="1"/>
    <col min="5" max="5" width="3.375" style="84" bestFit="1" customWidth="1"/>
    <col min="6" max="6" width="15.625" style="85" customWidth="1"/>
    <col min="7" max="7" width="3.375" style="85" bestFit="1" customWidth="1"/>
    <col min="8" max="8" width="15.625" style="85" customWidth="1"/>
    <col min="9" max="9" width="3.375" style="85" bestFit="1" customWidth="1"/>
    <col min="10" max="10" width="15.625" style="84" customWidth="1"/>
    <col min="11" max="11" width="3.375" style="85" bestFit="1" customWidth="1"/>
    <col min="12" max="12" width="15.625" style="85" customWidth="1"/>
    <col min="13" max="13" width="3.375" style="85" customWidth="1"/>
    <col min="14" max="14" width="50.625" style="85" customWidth="1"/>
    <col min="15" max="16384" width="9" style="85"/>
  </cols>
  <sheetData>
    <row r="1" spans="2:14">
      <c r="B1" s="83" t="s">
        <v>32</v>
      </c>
    </row>
    <row r="2" spans="2:14">
      <c r="B2" s="86" t="s">
        <v>33</v>
      </c>
      <c r="F2" s="87"/>
      <c r="G2" s="88"/>
      <c r="H2" s="88"/>
      <c r="I2" s="88"/>
      <c r="J2" s="89"/>
      <c r="K2" s="88"/>
      <c r="L2" s="88"/>
    </row>
    <row r="3" spans="2:14">
      <c r="B3" s="87" t="s">
        <v>208</v>
      </c>
      <c r="F3" s="89" t="s">
        <v>209</v>
      </c>
      <c r="G3" s="88"/>
      <c r="H3" s="88"/>
      <c r="I3" s="88"/>
      <c r="J3" s="89"/>
      <c r="K3" s="88"/>
      <c r="L3" s="88"/>
    </row>
    <row r="4" spans="2:14">
      <c r="B4" s="86"/>
      <c r="F4" s="825" t="s">
        <v>34</v>
      </c>
      <c r="G4" s="825"/>
      <c r="H4" s="825"/>
      <c r="I4" s="825"/>
      <c r="J4" s="825"/>
      <c r="K4" s="825"/>
      <c r="L4" s="825"/>
      <c r="N4" s="825" t="s">
        <v>228</v>
      </c>
    </row>
    <row r="5" spans="2:14">
      <c r="B5" s="84" t="s">
        <v>20</v>
      </c>
      <c r="C5" s="84" t="s">
        <v>4</v>
      </c>
      <c r="F5" s="84" t="s">
        <v>229</v>
      </c>
      <c r="G5" s="84"/>
      <c r="H5" s="84" t="s">
        <v>230</v>
      </c>
      <c r="J5" s="84" t="s">
        <v>35</v>
      </c>
      <c r="L5" s="84" t="s">
        <v>34</v>
      </c>
      <c r="N5" s="825"/>
    </row>
    <row r="6" spans="2:14">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c r="B15" s="90">
        <v>10</v>
      </c>
      <c r="C15" s="91" t="s">
        <v>47</v>
      </c>
      <c r="D15" s="92" t="str">
        <f t="shared" si="0"/>
        <v>j</v>
      </c>
      <c r="E15" s="90" t="s">
        <v>16</v>
      </c>
      <c r="F15" s="93"/>
      <c r="G15" s="90" t="s">
        <v>17</v>
      </c>
      <c r="H15" s="93"/>
      <c r="I15" s="94" t="s">
        <v>37</v>
      </c>
      <c r="J15" s="93">
        <v>0</v>
      </c>
      <c r="K15" s="95" t="s">
        <v>2</v>
      </c>
      <c r="L15" s="96" t="str">
        <f t="shared" si="1"/>
        <v/>
      </c>
      <c r="N15" s="97"/>
    </row>
    <row r="16" spans="2:14">
      <c r="B16" s="90">
        <v>11</v>
      </c>
      <c r="C16" s="91" t="s">
        <v>48</v>
      </c>
      <c r="D16" s="92" t="str">
        <f t="shared" si="0"/>
        <v>k</v>
      </c>
      <c r="E16" s="90" t="s">
        <v>16</v>
      </c>
      <c r="F16" s="93"/>
      <c r="G16" s="90" t="s">
        <v>17</v>
      </c>
      <c r="H16" s="93"/>
      <c r="I16" s="94" t="s">
        <v>37</v>
      </c>
      <c r="J16" s="93">
        <v>0</v>
      </c>
      <c r="K16" s="95" t="s">
        <v>2</v>
      </c>
      <c r="L16" s="96" t="str">
        <f t="shared" si="1"/>
        <v/>
      </c>
      <c r="N16" s="97"/>
    </row>
    <row r="17" spans="2:14">
      <c r="B17" s="90">
        <v>12</v>
      </c>
      <c r="C17" s="91" t="s">
        <v>49</v>
      </c>
      <c r="D17" s="92" t="str">
        <f t="shared" si="0"/>
        <v>l</v>
      </c>
      <c r="E17" s="90" t="s">
        <v>16</v>
      </c>
      <c r="F17" s="93"/>
      <c r="G17" s="90" t="s">
        <v>17</v>
      </c>
      <c r="H17" s="93"/>
      <c r="I17" s="94" t="s">
        <v>37</v>
      </c>
      <c r="J17" s="93">
        <v>0</v>
      </c>
      <c r="K17" s="95" t="s">
        <v>2</v>
      </c>
      <c r="L17" s="96" t="str">
        <f t="shared" si="1"/>
        <v/>
      </c>
      <c r="N17" s="97"/>
    </row>
    <row r="18" spans="2:14">
      <c r="B18" s="90">
        <v>13</v>
      </c>
      <c r="C18" s="91" t="s">
        <v>50</v>
      </c>
      <c r="D18" s="92" t="str">
        <f t="shared" si="0"/>
        <v>m</v>
      </c>
      <c r="E18" s="90" t="s">
        <v>16</v>
      </c>
      <c r="F18" s="93"/>
      <c r="G18" s="90" t="s">
        <v>17</v>
      </c>
      <c r="H18" s="93"/>
      <c r="I18" s="94" t="s">
        <v>37</v>
      </c>
      <c r="J18" s="93">
        <v>0</v>
      </c>
      <c r="K18" s="95" t="s">
        <v>2</v>
      </c>
      <c r="L18" s="96" t="str">
        <f t="shared" si="1"/>
        <v/>
      </c>
      <c r="N18" s="97"/>
    </row>
    <row r="19" spans="2:14">
      <c r="B19" s="90">
        <v>14</v>
      </c>
      <c r="C19" s="91" t="s">
        <v>51</v>
      </c>
      <c r="D19" s="92" t="str">
        <f t="shared" si="0"/>
        <v>n</v>
      </c>
      <c r="E19" s="90" t="s">
        <v>16</v>
      </c>
      <c r="F19" s="93"/>
      <c r="G19" s="90" t="s">
        <v>17</v>
      </c>
      <c r="H19" s="93"/>
      <c r="I19" s="94" t="s">
        <v>37</v>
      </c>
      <c r="J19" s="93">
        <v>0</v>
      </c>
      <c r="K19" s="95" t="s">
        <v>2</v>
      </c>
      <c r="L19" s="96" t="str">
        <f t="shared" si="1"/>
        <v/>
      </c>
      <c r="N19" s="97"/>
    </row>
    <row r="20" spans="2:14">
      <c r="B20" s="90">
        <v>15</v>
      </c>
      <c r="C20" s="91" t="s">
        <v>52</v>
      </c>
      <c r="D20" s="92" t="str">
        <f t="shared" si="0"/>
        <v>o</v>
      </c>
      <c r="E20" s="90" t="s">
        <v>16</v>
      </c>
      <c r="F20" s="93"/>
      <c r="G20" s="90" t="s">
        <v>17</v>
      </c>
      <c r="H20" s="93"/>
      <c r="I20" s="94" t="s">
        <v>37</v>
      </c>
      <c r="J20" s="93">
        <v>0</v>
      </c>
      <c r="K20" s="95" t="s">
        <v>2</v>
      </c>
      <c r="L20" s="96" t="str">
        <f t="shared" si="1"/>
        <v/>
      </c>
      <c r="N20" s="97"/>
    </row>
    <row r="21" spans="2:14">
      <c r="B21" s="90">
        <v>16</v>
      </c>
      <c r="C21" s="91" t="s">
        <v>53</v>
      </c>
      <c r="D21" s="92" t="str">
        <f t="shared" si="0"/>
        <v>p</v>
      </c>
      <c r="E21" s="90" t="s">
        <v>16</v>
      </c>
      <c r="F21" s="93"/>
      <c r="G21" s="90" t="s">
        <v>17</v>
      </c>
      <c r="H21" s="93"/>
      <c r="I21" s="94" t="s">
        <v>37</v>
      </c>
      <c r="J21" s="93">
        <v>0</v>
      </c>
      <c r="K21" s="95" t="s">
        <v>2</v>
      </c>
      <c r="L21" s="96" t="str">
        <f t="shared" si="1"/>
        <v/>
      </c>
      <c r="N21" s="97"/>
    </row>
    <row r="22" spans="2:14">
      <c r="B22" s="90">
        <v>17</v>
      </c>
      <c r="C22" s="91" t="s">
        <v>54</v>
      </c>
      <c r="D22" s="92" t="str">
        <f t="shared" si="0"/>
        <v>q</v>
      </c>
      <c r="E22" s="90" t="s">
        <v>16</v>
      </c>
      <c r="F22" s="93"/>
      <c r="G22" s="90" t="s">
        <v>17</v>
      </c>
      <c r="H22" s="93"/>
      <c r="I22" s="94" t="s">
        <v>37</v>
      </c>
      <c r="J22" s="93">
        <v>0</v>
      </c>
      <c r="K22" s="95" t="s">
        <v>2</v>
      </c>
      <c r="L22" s="96" t="str">
        <f t="shared" si="1"/>
        <v/>
      </c>
      <c r="N22" s="97"/>
    </row>
    <row r="23" spans="2:14">
      <c r="B23" s="90">
        <v>18</v>
      </c>
      <c r="C23" s="91" t="s">
        <v>55</v>
      </c>
      <c r="D23" s="92" t="str">
        <f t="shared" si="0"/>
        <v>r</v>
      </c>
      <c r="E23" s="90" t="s">
        <v>16</v>
      </c>
      <c r="F23" s="98"/>
      <c r="G23" s="90" t="s">
        <v>17</v>
      </c>
      <c r="H23" s="98"/>
      <c r="I23" s="94" t="s">
        <v>37</v>
      </c>
      <c r="J23" s="98"/>
      <c r="K23" s="95" t="s">
        <v>2</v>
      </c>
      <c r="L23" s="91">
        <v>1</v>
      </c>
      <c r="N23" s="97"/>
    </row>
    <row r="24" spans="2:14">
      <c r="B24" s="90">
        <v>19</v>
      </c>
      <c r="C24" s="91" t="s">
        <v>56</v>
      </c>
      <c r="D24" s="92" t="str">
        <f t="shared" si="0"/>
        <v>s</v>
      </c>
      <c r="E24" s="90" t="s">
        <v>16</v>
      </c>
      <c r="F24" s="98"/>
      <c r="G24" s="90" t="s">
        <v>17</v>
      </c>
      <c r="H24" s="98"/>
      <c r="I24" s="94" t="s">
        <v>37</v>
      </c>
      <c r="J24" s="98"/>
      <c r="K24" s="95" t="s">
        <v>2</v>
      </c>
      <c r="L24" s="91">
        <v>2</v>
      </c>
      <c r="N24" s="97"/>
    </row>
    <row r="25" spans="2:14">
      <c r="B25" s="90">
        <v>20</v>
      </c>
      <c r="C25" s="91" t="s">
        <v>57</v>
      </c>
      <c r="D25" s="92" t="str">
        <f t="shared" si="0"/>
        <v>t</v>
      </c>
      <c r="E25" s="90" t="s">
        <v>16</v>
      </c>
      <c r="F25" s="98"/>
      <c r="G25" s="90" t="s">
        <v>17</v>
      </c>
      <c r="H25" s="98"/>
      <c r="I25" s="94" t="s">
        <v>37</v>
      </c>
      <c r="J25" s="98"/>
      <c r="K25" s="95" t="s">
        <v>2</v>
      </c>
      <c r="L25" s="91">
        <v>3</v>
      </c>
      <c r="N25" s="97"/>
    </row>
    <row r="26" spans="2:14">
      <c r="B26" s="90">
        <v>21</v>
      </c>
      <c r="C26" s="91" t="s">
        <v>58</v>
      </c>
      <c r="D26" s="92" t="str">
        <f t="shared" si="0"/>
        <v>u</v>
      </c>
      <c r="E26" s="90" t="s">
        <v>16</v>
      </c>
      <c r="F26" s="98"/>
      <c r="G26" s="90" t="s">
        <v>17</v>
      </c>
      <c r="H26" s="98"/>
      <c r="I26" s="94" t="s">
        <v>37</v>
      </c>
      <c r="J26" s="98"/>
      <c r="K26" s="95" t="s">
        <v>2</v>
      </c>
      <c r="L26" s="91">
        <v>4</v>
      </c>
      <c r="N26" s="97"/>
    </row>
    <row r="27" spans="2:14">
      <c r="B27" s="90">
        <v>22</v>
      </c>
      <c r="C27" s="91" t="s">
        <v>59</v>
      </c>
      <c r="D27" s="92" t="str">
        <f t="shared" si="0"/>
        <v>v</v>
      </c>
      <c r="E27" s="90" t="s">
        <v>16</v>
      </c>
      <c r="F27" s="98"/>
      <c r="G27" s="90" t="s">
        <v>17</v>
      </c>
      <c r="H27" s="98"/>
      <c r="I27" s="94" t="s">
        <v>37</v>
      </c>
      <c r="J27" s="98"/>
      <c r="K27" s="95" t="s">
        <v>2</v>
      </c>
      <c r="L27" s="91">
        <v>5</v>
      </c>
      <c r="N27" s="97"/>
    </row>
    <row r="28" spans="2:14">
      <c r="B28" s="90">
        <v>23</v>
      </c>
      <c r="C28" s="91" t="s">
        <v>60</v>
      </c>
      <c r="D28" s="92" t="str">
        <f t="shared" si="0"/>
        <v>w</v>
      </c>
      <c r="E28" s="90" t="s">
        <v>16</v>
      </c>
      <c r="F28" s="98"/>
      <c r="G28" s="90" t="s">
        <v>17</v>
      </c>
      <c r="H28" s="98"/>
      <c r="I28" s="94" t="s">
        <v>37</v>
      </c>
      <c r="J28" s="98"/>
      <c r="K28" s="95" t="s">
        <v>2</v>
      </c>
      <c r="L28" s="91">
        <v>6</v>
      </c>
      <c r="N28" s="97"/>
    </row>
    <row r="29" spans="2:14">
      <c r="B29" s="90">
        <v>24</v>
      </c>
      <c r="C29" s="91" t="s">
        <v>61</v>
      </c>
      <c r="D29" s="92" t="str">
        <f t="shared" si="0"/>
        <v>x</v>
      </c>
      <c r="E29" s="90" t="s">
        <v>16</v>
      </c>
      <c r="F29" s="98"/>
      <c r="G29" s="90" t="s">
        <v>17</v>
      </c>
      <c r="H29" s="98"/>
      <c r="I29" s="94" t="s">
        <v>37</v>
      </c>
      <c r="J29" s="98"/>
      <c r="K29" s="95" t="s">
        <v>2</v>
      </c>
      <c r="L29" s="91">
        <v>7</v>
      </c>
      <c r="N29" s="97"/>
    </row>
    <row r="30" spans="2:14">
      <c r="B30" s="90">
        <v>25</v>
      </c>
      <c r="C30" s="91" t="s">
        <v>62</v>
      </c>
      <c r="D30" s="92" t="str">
        <f t="shared" si="0"/>
        <v>y</v>
      </c>
      <c r="E30" s="90" t="s">
        <v>16</v>
      </c>
      <c r="F30" s="98"/>
      <c r="G30" s="90" t="s">
        <v>17</v>
      </c>
      <c r="H30" s="98"/>
      <c r="I30" s="94" t="s">
        <v>37</v>
      </c>
      <c r="J30" s="98"/>
      <c r="K30" s="95" t="s">
        <v>2</v>
      </c>
      <c r="L30" s="91">
        <v>8</v>
      </c>
      <c r="N30" s="97"/>
    </row>
    <row r="31" spans="2:14">
      <c r="B31" s="90">
        <v>26</v>
      </c>
      <c r="C31" s="91" t="s">
        <v>63</v>
      </c>
      <c r="D31" s="92" t="str">
        <f t="shared" si="0"/>
        <v>z</v>
      </c>
      <c r="E31" s="90" t="s">
        <v>16</v>
      </c>
      <c r="F31" s="98"/>
      <c r="G31" s="90" t="s">
        <v>17</v>
      </c>
      <c r="H31" s="98"/>
      <c r="I31" s="94" t="s">
        <v>37</v>
      </c>
      <c r="J31" s="98"/>
      <c r="K31" s="95" t="s">
        <v>2</v>
      </c>
      <c r="L31" s="91">
        <v>1</v>
      </c>
      <c r="N31" s="97"/>
    </row>
    <row r="32" spans="2:14">
      <c r="B32" s="90">
        <v>27</v>
      </c>
      <c r="C32" s="91" t="s">
        <v>61</v>
      </c>
      <c r="D32" s="92" t="str">
        <f t="shared" si="0"/>
        <v>x</v>
      </c>
      <c r="E32" s="90" t="s">
        <v>16</v>
      </c>
      <c r="F32" s="98"/>
      <c r="G32" s="90" t="s">
        <v>17</v>
      </c>
      <c r="H32" s="98"/>
      <c r="I32" s="94" t="s">
        <v>37</v>
      </c>
      <c r="J32" s="98"/>
      <c r="K32" s="95" t="s">
        <v>2</v>
      </c>
      <c r="L32" s="91">
        <v>2</v>
      </c>
      <c r="N32" s="97"/>
    </row>
    <row r="33" spans="2:14">
      <c r="B33" s="90">
        <v>28</v>
      </c>
      <c r="C33" s="91" t="s">
        <v>64</v>
      </c>
      <c r="D33" s="92" t="str">
        <f t="shared" si="0"/>
        <v>aa</v>
      </c>
      <c r="E33" s="90" t="s">
        <v>16</v>
      </c>
      <c r="F33" s="98"/>
      <c r="G33" s="90" t="s">
        <v>17</v>
      </c>
      <c r="H33" s="98"/>
      <c r="I33" s="94" t="s">
        <v>37</v>
      </c>
      <c r="J33" s="98"/>
      <c r="K33" s="95" t="s">
        <v>2</v>
      </c>
      <c r="L33" s="91">
        <v>3</v>
      </c>
      <c r="N33" s="97"/>
    </row>
    <row r="34" spans="2:14">
      <c r="B34" s="90">
        <v>29</v>
      </c>
      <c r="C34" s="91" t="s">
        <v>65</v>
      </c>
      <c r="D34" s="92" t="str">
        <f t="shared" si="0"/>
        <v>ab</v>
      </c>
      <c r="E34" s="90" t="s">
        <v>16</v>
      </c>
      <c r="F34" s="98"/>
      <c r="G34" s="90" t="s">
        <v>17</v>
      </c>
      <c r="H34" s="98"/>
      <c r="I34" s="94" t="s">
        <v>37</v>
      </c>
      <c r="J34" s="98"/>
      <c r="K34" s="95" t="s">
        <v>2</v>
      </c>
      <c r="L34" s="91">
        <v>4</v>
      </c>
      <c r="N34" s="97"/>
    </row>
    <row r="35" spans="2:14">
      <c r="B35" s="90">
        <v>30</v>
      </c>
      <c r="C35" s="91" t="s">
        <v>66</v>
      </c>
      <c r="D35" s="92" t="str">
        <f t="shared" si="0"/>
        <v>ac</v>
      </c>
      <c r="E35" s="90" t="s">
        <v>16</v>
      </c>
      <c r="F35" s="98"/>
      <c r="G35" s="90" t="s">
        <v>17</v>
      </c>
      <c r="H35" s="98"/>
      <c r="I35" s="94" t="s">
        <v>37</v>
      </c>
      <c r="J35" s="98"/>
      <c r="K35" s="95" t="s">
        <v>2</v>
      </c>
      <c r="L35" s="91">
        <v>5</v>
      </c>
      <c r="N35" s="97"/>
    </row>
    <row r="36" spans="2:14">
      <c r="B36" s="90">
        <v>31</v>
      </c>
      <c r="C36" s="91" t="s">
        <v>67</v>
      </c>
      <c r="D36" s="92" t="str">
        <f t="shared" si="0"/>
        <v>ad</v>
      </c>
      <c r="E36" s="90" t="s">
        <v>16</v>
      </c>
      <c r="F36" s="98"/>
      <c r="G36" s="90" t="s">
        <v>17</v>
      </c>
      <c r="H36" s="98"/>
      <c r="I36" s="94" t="s">
        <v>37</v>
      </c>
      <c r="J36" s="98"/>
      <c r="K36" s="95" t="s">
        <v>2</v>
      </c>
      <c r="L36" s="91">
        <v>6</v>
      </c>
      <c r="N36" s="97"/>
    </row>
    <row r="37" spans="2:14">
      <c r="B37" s="90">
        <v>32</v>
      </c>
      <c r="C37" s="91" t="s">
        <v>68</v>
      </c>
      <c r="D37" s="92" t="str">
        <f t="shared" si="0"/>
        <v>ae</v>
      </c>
      <c r="E37" s="90" t="s">
        <v>16</v>
      </c>
      <c r="F37" s="98"/>
      <c r="G37" s="90" t="s">
        <v>17</v>
      </c>
      <c r="H37" s="98"/>
      <c r="I37" s="94" t="s">
        <v>37</v>
      </c>
      <c r="J37" s="98"/>
      <c r="K37" s="95" t="s">
        <v>2</v>
      </c>
      <c r="L37" s="91">
        <v>7</v>
      </c>
      <c r="N37" s="97"/>
    </row>
    <row r="38" spans="2:14">
      <c r="B38" s="90">
        <v>33</v>
      </c>
      <c r="C38" s="91" t="s">
        <v>69</v>
      </c>
      <c r="D38" s="92" t="str">
        <f t="shared" si="0"/>
        <v>af</v>
      </c>
      <c r="E38" s="90" t="s">
        <v>16</v>
      </c>
      <c r="F38" s="98"/>
      <c r="G38" s="90" t="s">
        <v>17</v>
      </c>
      <c r="H38" s="98"/>
      <c r="I38" s="94" t="s">
        <v>37</v>
      </c>
      <c r="J38" s="98"/>
      <c r="K38" s="95" t="s">
        <v>2</v>
      </c>
      <c r="L38" s="91">
        <v>8</v>
      </c>
      <c r="N38" s="97"/>
    </row>
    <row r="39" spans="2:14">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c r="B40" s="90"/>
      <c r="C40" s="100" t="s">
        <v>36</v>
      </c>
      <c r="D40" s="92"/>
      <c r="E40" s="90" t="s">
        <v>16</v>
      </c>
      <c r="F40" s="93">
        <v>0.6875</v>
      </c>
      <c r="G40" s="90" t="s">
        <v>17</v>
      </c>
      <c r="H40" s="93">
        <v>0.83333333333333337</v>
      </c>
      <c r="I40" s="94" t="s">
        <v>37</v>
      </c>
      <c r="J40" s="93">
        <v>0</v>
      </c>
      <c r="K40" s="95" t="s">
        <v>2</v>
      </c>
      <c r="L40" s="96">
        <f t="shared" si="2"/>
        <v>3.5000000000000009</v>
      </c>
      <c r="N40" s="97"/>
    </row>
    <row r="41" spans="2:14">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c r="B42" s="90"/>
      <c r="C42" s="99" t="s">
        <v>232</v>
      </c>
      <c r="D42" s="92"/>
      <c r="E42" s="90" t="s">
        <v>16</v>
      </c>
      <c r="F42" s="93"/>
      <c r="G42" s="90" t="s">
        <v>17</v>
      </c>
      <c r="H42" s="93"/>
      <c r="I42" s="94" t="s">
        <v>37</v>
      </c>
      <c r="J42" s="93">
        <v>0</v>
      </c>
      <c r="K42" s="95" t="s">
        <v>2</v>
      </c>
      <c r="L42" s="96" t="str">
        <f t="shared" ref="L42:L43" si="3">IF(OR(F42="",H42=""),"",(H42+IF(F42&gt;H42,1,0)-F42-J42)*24)</f>
        <v/>
      </c>
      <c r="N42" s="97"/>
    </row>
    <row r="43" spans="2:14">
      <c r="B43" s="90">
        <v>35</v>
      </c>
      <c r="C43" s="100" t="s">
        <v>36</v>
      </c>
      <c r="D43" s="92"/>
      <c r="E43" s="90" t="s">
        <v>16</v>
      </c>
      <c r="F43" s="93"/>
      <c r="G43" s="90" t="s">
        <v>17</v>
      </c>
      <c r="H43" s="93"/>
      <c r="I43" s="94" t="s">
        <v>37</v>
      </c>
      <c r="J43" s="93">
        <v>0</v>
      </c>
      <c r="K43" s="95" t="s">
        <v>2</v>
      </c>
      <c r="L43" s="96" t="str">
        <f t="shared" si="3"/>
        <v/>
      </c>
      <c r="N43" s="97"/>
    </row>
    <row r="44" spans="2:14">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c r="B45" s="90"/>
      <c r="C45" s="99" t="s">
        <v>234</v>
      </c>
      <c r="D45" s="92"/>
      <c r="E45" s="90" t="s">
        <v>16</v>
      </c>
      <c r="F45" s="93"/>
      <c r="G45" s="90" t="s">
        <v>17</v>
      </c>
      <c r="H45" s="93"/>
      <c r="I45" s="94" t="s">
        <v>37</v>
      </c>
      <c r="J45" s="93">
        <v>0</v>
      </c>
      <c r="K45" s="95" t="s">
        <v>2</v>
      </c>
      <c r="L45" s="96" t="str">
        <f t="shared" ref="L45:L46" si="4">IF(OR(F45="",H45=""),"",(H45+IF(F45&gt;H45,1,0)-F45-J45)*24)</f>
        <v/>
      </c>
      <c r="N45" s="97"/>
    </row>
    <row r="46" spans="2:14">
      <c r="B46" s="90">
        <v>36</v>
      </c>
      <c r="C46" s="100" t="s">
        <v>36</v>
      </c>
      <c r="D46" s="92"/>
      <c r="E46" s="90" t="s">
        <v>16</v>
      </c>
      <c r="F46" s="93"/>
      <c r="G46" s="90" t="s">
        <v>17</v>
      </c>
      <c r="H46" s="93"/>
      <c r="I46" s="94" t="s">
        <v>37</v>
      </c>
      <c r="J46" s="93">
        <v>0</v>
      </c>
      <c r="K46" s="95" t="s">
        <v>2</v>
      </c>
      <c r="L46" s="96" t="str">
        <f t="shared" si="4"/>
        <v/>
      </c>
      <c r="N46" s="97"/>
    </row>
    <row r="47" spans="2:14">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c r="C49" s="86" t="s">
        <v>235</v>
      </c>
      <c r="D49" s="86"/>
    </row>
    <row r="50" spans="3:4">
      <c r="C50" s="86" t="s">
        <v>236</v>
      </c>
      <c r="D50" s="86"/>
    </row>
    <row r="51" spans="3:4">
      <c r="C51" s="86" t="s">
        <v>237</v>
      </c>
      <c r="D51" s="86"/>
    </row>
    <row r="52" spans="3:4">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RowHeight="18.75"/>
  <cols>
    <col min="1" max="1" width="1.375" style="20" customWidth="1"/>
    <col min="2" max="3" width="9" style="20"/>
    <col min="4" max="4" width="40.625" style="20" customWidth="1"/>
    <col min="5" max="16384" width="9" style="20"/>
  </cols>
  <sheetData>
    <row r="1" spans="2:11">
      <c r="B1" s="20" t="s">
        <v>91</v>
      </c>
      <c r="D1" s="46"/>
      <c r="E1" s="46"/>
      <c r="F1" s="46"/>
    </row>
    <row r="2" spans="2:11" s="48" customFormat="1" ht="20.25" customHeight="1">
      <c r="B2" s="47" t="s">
        <v>269</v>
      </c>
      <c r="C2" s="47"/>
      <c r="D2" s="46"/>
      <c r="E2" s="46"/>
      <c r="F2" s="46"/>
    </row>
    <row r="3" spans="2:11" s="48" customFormat="1" ht="20.25" customHeight="1">
      <c r="B3" s="47"/>
      <c r="C3" s="47"/>
      <c r="D3" s="46"/>
      <c r="E3" s="46"/>
      <c r="F3" s="46"/>
    </row>
    <row r="4" spans="2:11" s="53" customFormat="1" ht="20.25" customHeight="1">
      <c r="B4" s="80"/>
      <c r="C4" s="46" t="s">
        <v>219</v>
      </c>
      <c r="D4" s="46"/>
      <c r="F4" s="826" t="s">
        <v>220</v>
      </c>
      <c r="G4" s="826"/>
      <c r="H4" s="826"/>
      <c r="I4" s="826"/>
      <c r="J4" s="826"/>
      <c r="K4" s="826"/>
    </row>
    <row r="5" spans="2:11" s="53" customFormat="1" ht="20.25" customHeight="1">
      <c r="B5" s="81"/>
      <c r="C5" s="46" t="s">
        <v>221</v>
      </c>
      <c r="D5" s="46"/>
      <c r="F5" s="826"/>
      <c r="G5" s="826"/>
      <c r="H5" s="826"/>
      <c r="I5" s="826"/>
      <c r="J5" s="826"/>
      <c r="K5" s="826"/>
    </row>
    <row r="6" spans="2:11" s="48" customFormat="1" ht="20.25" customHeight="1">
      <c r="B6" s="50" t="s">
        <v>205</v>
      </c>
      <c r="C6" s="46"/>
      <c r="D6" s="46"/>
      <c r="E6" s="49"/>
      <c r="F6" s="51"/>
    </row>
    <row r="7" spans="2:11" s="48" customFormat="1" ht="20.25" customHeight="1">
      <c r="B7" s="47"/>
      <c r="C7" s="47"/>
      <c r="D7" s="46"/>
      <c r="E7" s="49"/>
      <c r="F7" s="51"/>
    </row>
    <row r="8" spans="2:11" s="48" customFormat="1" ht="20.25" customHeight="1">
      <c r="B8" s="46" t="s">
        <v>92</v>
      </c>
      <c r="C8" s="47"/>
      <c r="D8" s="46"/>
      <c r="E8" s="49"/>
      <c r="F8" s="51"/>
    </row>
    <row r="9" spans="2:11" s="48" customFormat="1" ht="20.25" customHeight="1">
      <c r="B9" s="47"/>
      <c r="C9" s="47"/>
      <c r="D9" s="46"/>
      <c r="E9" s="46"/>
      <c r="F9" s="46"/>
    </row>
    <row r="10" spans="2:11" s="48" customFormat="1" ht="20.25" customHeight="1">
      <c r="B10" s="46" t="s">
        <v>256</v>
      </c>
      <c r="C10" s="47"/>
      <c r="D10" s="46"/>
      <c r="E10" s="46"/>
      <c r="F10" s="46"/>
    </row>
    <row r="11" spans="2:11" s="48" customFormat="1" ht="20.25" customHeight="1">
      <c r="B11" s="46"/>
      <c r="C11" s="47"/>
      <c r="D11" s="46"/>
    </row>
    <row r="12" spans="2:11" s="48" customFormat="1" ht="20.25" customHeight="1">
      <c r="B12" s="46" t="s">
        <v>265</v>
      </c>
      <c r="C12" s="47"/>
      <c r="D12" s="46"/>
    </row>
    <row r="13" spans="2:11" s="48" customFormat="1" ht="20.25" customHeight="1">
      <c r="B13" s="46"/>
      <c r="C13" s="47"/>
      <c r="D13" s="46"/>
    </row>
    <row r="14" spans="2:11" s="48" customFormat="1" ht="20.25" customHeight="1">
      <c r="B14" s="46" t="s">
        <v>257</v>
      </c>
      <c r="C14" s="47"/>
      <c r="D14" s="46"/>
    </row>
    <row r="15" spans="2:11" s="48" customFormat="1" ht="20.25" customHeight="1">
      <c r="B15" s="46"/>
      <c r="C15" s="47"/>
      <c r="D15" s="46"/>
    </row>
    <row r="16" spans="2:11" s="48" customFormat="1" ht="20.25" customHeight="1">
      <c r="B16" s="46" t="s">
        <v>293</v>
      </c>
      <c r="C16" s="47"/>
      <c r="D16" s="46"/>
    </row>
    <row r="17" spans="2:6" s="48" customFormat="1" ht="20.25" customHeight="1">
      <c r="B17" s="46" t="s">
        <v>292</v>
      </c>
      <c r="C17" s="47"/>
      <c r="D17" s="46"/>
    </row>
    <row r="18" spans="2:6" s="48" customFormat="1" ht="20.25" customHeight="1">
      <c r="B18" s="46"/>
      <c r="C18" s="47"/>
      <c r="D18" s="46"/>
    </row>
    <row r="19" spans="2:6" s="48" customFormat="1" ht="17.25" customHeight="1">
      <c r="B19" s="46" t="s">
        <v>294</v>
      </c>
      <c r="C19" s="46"/>
      <c r="D19" s="46"/>
    </row>
    <row r="20" spans="2:6" s="48" customFormat="1" ht="17.25" customHeight="1">
      <c r="B20" s="46" t="s">
        <v>316</v>
      </c>
      <c r="C20" s="46"/>
      <c r="D20" s="46"/>
    </row>
    <row r="21" spans="2:6" s="48" customFormat="1" ht="17.25" customHeight="1">
      <c r="B21" s="46"/>
      <c r="C21" s="46"/>
      <c r="D21" s="46"/>
    </row>
    <row r="22" spans="2:6" s="48" customFormat="1" ht="17.25" customHeight="1">
      <c r="B22" s="46"/>
      <c r="C22" s="22" t="s">
        <v>20</v>
      </c>
      <c r="D22" s="22" t="s">
        <v>3</v>
      </c>
    </row>
    <row r="23" spans="2:6" s="48" customFormat="1" ht="17.25" customHeight="1">
      <c r="B23" s="46"/>
      <c r="C23" s="22">
        <v>1</v>
      </c>
      <c r="D23" s="52" t="s">
        <v>70</v>
      </c>
    </row>
    <row r="24" spans="2:6" s="48" customFormat="1" ht="17.25" customHeight="1">
      <c r="B24" s="46"/>
      <c r="C24" s="22">
        <v>2</v>
      </c>
      <c r="D24" s="52" t="s">
        <v>101</v>
      </c>
    </row>
    <row r="25" spans="2:6" s="48" customFormat="1" ht="17.25" customHeight="1">
      <c r="B25" s="46"/>
      <c r="C25" s="22">
        <v>3</v>
      </c>
      <c r="D25" s="52" t="s">
        <v>102</v>
      </c>
    </row>
    <row r="26" spans="2:6" s="48" customFormat="1" ht="17.25" customHeight="1">
      <c r="B26" s="46"/>
      <c r="C26" s="22">
        <v>4</v>
      </c>
      <c r="D26" s="52" t="s">
        <v>103</v>
      </c>
    </row>
    <row r="27" spans="2:6" s="48" customFormat="1" ht="17.25" customHeight="1">
      <c r="B27" s="46"/>
      <c r="C27" s="22">
        <v>5</v>
      </c>
      <c r="D27" s="52" t="s">
        <v>104</v>
      </c>
    </row>
    <row r="28" spans="2:6" s="48" customFormat="1" ht="17.25" customHeight="1">
      <c r="B28" s="46"/>
      <c r="C28" s="22">
        <v>6</v>
      </c>
      <c r="D28" s="52" t="s">
        <v>105</v>
      </c>
    </row>
    <row r="29" spans="2:6" s="48" customFormat="1" ht="17.25" customHeight="1">
      <c r="B29" s="46"/>
      <c r="C29" s="22">
        <v>7</v>
      </c>
      <c r="D29" s="52" t="s">
        <v>106</v>
      </c>
    </row>
    <row r="30" spans="2:6" s="48" customFormat="1" ht="17.25" customHeight="1">
      <c r="B30" s="46"/>
      <c r="C30" s="22">
        <v>8</v>
      </c>
      <c r="D30" s="52" t="s">
        <v>71</v>
      </c>
    </row>
    <row r="31" spans="2:6" s="48" customFormat="1" ht="17.25" customHeight="1">
      <c r="B31" s="46"/>
      <c r="C31" s="49"/>
      <c r="D31" s="51"/>
    </row>
    <row r="32" spans="2:6" s="48" customFormat="1" ht="17.25" customHeight="1">
      <c r="B32" s="46" t="s">
        <v>295</v>
      </c>
      <c r="C32" s="46"/>
      <c r="D32" s="46"/>
      <c r="E32" s="53"/>
      <c r="F32" s="53"/>
    </row>
    <row r="33" spans="2:51" s="48" customFormat="1" ht="17.25" customHeight="1">
      <c r="B33" s="46" t="s">
        <v>93</v>
      </c>
      <c r="C33" s="46"/>
      <c r="D33" s="46"/>
      <c r="E33" s="53"/>
      <c r="F33" s="53"/>
    </row>
    <row r="34" spans="2:51" s="48" customFormat="1" ht="17.25" customHeight="1">
      <c r="B34" s="46"/>
      <c r="C34" s="46"/>
      <c r="D34" s="46"/>
      <c r="E34" s="53"/>
      <c r="F34" s="53"/>
      <c r="G34" s="54"/>
      <c r="H34" s="54"/>
      <c r="J34" s="54"/>
      <c r="K34" s="54"/>
      <c r="L34" s="54"/>
      <c r="M34" s="54"/>
      <c r="N34" s="54"/>
      <c r="O34" s="54"/>
      <c r="R34" s="54"/>
      <c r="S34" s="54"/>
      <c r="T34" s="54"/>
      <c r="W34" s="54"/>
      <c r="X34" s="54"/>
      <c r="Y34" s="54"/>
    </row>
    <row r="35" spans="2:51" s="48" customFormat="1" ht="17.25" customHeight="1">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c r="B40" s="46"/>
      <c r="C40" s="46"/>
      <c r="D40" s="46"/>
      <c r="E40" s="53"/>
      <c r="F40" s="53"/>
      <c r="G40" s="54"/>
      <c r="H40" s="54"/>
      <c r="J40" s="54"/>
      <c r="K40" s="54"/>
      <c r="L40" s="54"/>
      <c r="M40" s="54"/>
      <c r="N40" s="54"/>
      <c r="O40" s="54"/>
      <c r="R40" s="54"/>
      <c r="S40" s="54"/>
      <c r="T40" s="54"/>
      <c r="W40" s="54"/>
      <c r="X40" s="54"/>
      <c r="Y40" s="54"/>
    </row>
    <row r="41" spans="2:51" s="48" customFormat="1" ht="17.25" customHeight="1">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c r="B44" s="46"/>
      <c r="C44" s="46"/>
      <c r="D44" s="46"/>
      <c r="E44" s="55"/>
      <c r="F44" s="54"/>
      <c r="G44" s="54"/>
      <c r="H44" s="54"/>
      <c r="J44" s="54"/>
      <c r="K44" s="54"/>
      <c r="L44" s="54"/>
      <c r="M44" s="54"/>
      <c r="N44" s="54"/>
      <c r="O44" s="54"/>
      <c r="R44" s="54"/>
      <c r="S44" s="54"/>
      <c r="T44" s="54"/>
      <c r="W44" s="54"/>
      <c r="X44" s="54"/>
      <c r="Y44" s="54"/>
    </row>
    <row r="45" spans="2:51" s="48" customFormat="1" ht="17.25" customHeight="1">
      <c r="B45" s="46" t="s">
        <v>296</v>
      </c>
      <c r="C45" s="46"/>
      <c r="D45" s="46"/>
    </row>
    <row r="46" spans="2:51" s="48" customFormat="1" ht="17.25" customHeight="1">
      <c r="B46" s="46" t="s">
        <v>199</v>
      </c>
      <c r="C46" s="46"/>
      <c r="D46" s="46"/>
      <c r="AH46" s="21"/>
      <c r="AI46" s="21"/>
      <c r="AJ46" s="21"/>
      <c r="AK46" s="21"/>
      <c r="AL46" s="21"/>
      <c r="AM46" s="21"/>
      <c r="AN46" s="21"/>
      <c r="AO46" s="21"/>
      <c r="AP46" s="21"/>
      <c r="AQ46" s="21"/>
      <c r="AR46" s="21"/>
      <c r="AS46" s="21"/>
    </row>
    <row r="47" spans="2:51" s="48" customFormat="1" ht="17.25" customHeight="1">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c r="F48" s="21"/>
    </row>
    <row r="49" spans="2:54" s="48" customFormat="1" ht="17.25" customHeight="1">
      <c r="B49" s="46" t="s">
        <v>297</v>
      </c>
      <c r="C49" s="46"/>
    </row>
    <row r="50" spans="2:54" s="48" customFormat="1" ht="17.25" customHeight="1">
      <c r="B50" s="46"/>
      <c r="C50" s="46"/>
    </row>
    <row r="51" spans="2:54" s="48" customFormat="1" ht="17.25" customHeight="1">
      <c r="B51" s="46" t="s">
        <v>298</v>
      </c>
      <c r="C51" s="46"/>
    </row>
    <row r="52" spans="2:54" s="48" customFormat="1" ht="17.25" customHeight="1">
      <c r="B52" s="46" t="s">
        <v>259</v>
      </c>
      <c r="C52" s="46"/>
    </row>
    <row r="53" spans="2:54" s="48" customFormat="1" ht="17.25" customHeight="1">
      <c r="B53" s="46"/>
      <c r="C53" s="46"/>
    </row>
    <row r="54" spans="2:54" s="48" customFormat="1" ht="17.25" customHeight="1">
      <c r="B54" s="46" t="s">
        <v>299</v>
      </c>
      <c r="C54" s="46"/>
    </row>
    <row r="55" spans="2:54" s="48" customFormat="1" ht="17.25" customHeight="1">
      <c r="B55" s="46" t="s">
        <v>98</v>
      </c>
      <c r="C55" s="46"/>
    </row>
    <row r="56" spans="2:54" s="48" customFormat="1" ht="17.25" customHeight="1">
      <c r="B56" s="46"/>
      <c r="C56" s="46"/>
    </row>
    <row r="57" spans="2:54" s="48" customFormat="1" ht="17.25" customHeight="1">
      <c r="B57" s="46" t="s">
        <v>300</v>
      </c>
      <c r="C57" s="46"/>
      <c r="D57" s="46"/>
    </row>
    <row r="58" spans="2:54" s="48" customFormat="1" ht="17.25" customHeight="1">
      <c r="B58" s="46"/>
      <c r="C58" s="46"/>
      <c r="D58" s="46"/>
    </row>
    <row r="59" spans="2:54" s="48" customFormat="1" ht="17.25" customHeight="1">
      <c r="B59" s="53" t="s">
        <v>301</v>
      </c>
      <c r="C59" s="53"/>
      <c r="D59" s="46"/>
    </row>
    <row r="60" spans="2:54" s="48" customFormat="1" ht="17.25" customHeight="1">
      <c r="B60" s="53" t="s">
        <v>99</v>
      </c>
      <c r="C60" s="53"/>
      <c r="D60" s="46"/>
    </row>
    <row r="61" spans="2:54" s="48" customFormat="1" ht="17.25" customHeight="1">
      <c r="B61" s="53" t="s">
        <v>260</v>
      </c>
    </row>
    <row r="62" spans="2:54" s="48" customFormat="1" ht="17.25" customHeight="1">
      <c r="B62" s="53"/>
    </row>
    <row r="63" spans="2:54" s="48" customFormat="1" ht="17.25" customHeight="1">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c r="B65" s="210" t="s">
        <v>262</v>
      </c>
    </row>
    <row r="66" spans="2:2" ht="18.75" customHeight="1">
      <c r="B66" s="209" t="s">
        <v>263</v>
      </c>
    </row>
    <row r="67" spans="2:2" ht="18.75" customHeight="1">
      <c r="B67" s="210" t="s">
        <v>264</v>
      </c>
    </row>
    <row r="68" spans="2:2" ht="18.75" customHeight="1">
      <c r="B68" s="209" t="s">
        <v>319</v>
      </c>
    </row>
    <row r="69" spans="2:2" ht="18.75" customHeight="1">
      <c r="B69" s="209" t="s">
        <v>320</v>
      </c>
    </row>
    <row r="70" spans="2:2" ht="18.75" customHeight="1">
      <c r="B70" s="209" t="s">
        <v>321</v>
      </c>
    </row>
    <row r="71" spans="2:2" ht="18.75" customHeight="1"/>
    <row r="72" spans="2:2" ht="18.75" customHeight="1"/>
    <row r="73" spans="2:2" ht="18.75" customHeight="1"/>
    <row r="74" spans="2:2" ht="18.75" customHeight="1"/>
    <row r="75" spans="2:2" ht="18.75" customHeight="1"/>
    <row r="76" spans="2:2" ht="18.75" customHeight="1"/>
    <row r="77" spans="2:2" ht="18.75" customHeight="1"/>
    <row r="78" spans="2:2" ht="18.75" customHeight="1"/>
    <row r="79" spans="2:2" ht="18.75" customHeight="1"/>
    <row r="80" spans="2:2"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30</vt:i4>
      </vt:variant>
    </vt:vector>
  </HeadingPairs>
  <TitlesOfParts>
    <vt:vector size="41" baseType="lpstr">
      <vt:lpstr>運営状況点検書（老福・併設短期）</vt:lpstr>
      <vt:lpstr>入所者数・利用者数一覧表</vt:lpstr>
      <vt:lpstr> 非常災害対策計画</vt:lpstr>
      <vt:lpstr>（従来型）</vt:lpstr>
      <vt:lpstr>（ユニット型）</vt:lpstr>
      <vt:lpstr>シフト記号表（従来型・ユニット型共通）</vt:lpstr>
      <vt:lpstr>【記載例】（ユニット型）</vt:lpstr>
      <vt:lpstr>【記載例】シフト記号表（勤務時間帯）</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'運営状況点検書（老福・併設短期）'!HIT_ROW107</vt:lpstr>
      <vt:lpstr>'運営状況点検書（老福・併設短期）'!HIT_ROW109</vt:lpstr>
      <vt:lpstr>'運営状況点検書（老福・併設短期）'!HIT_ROW124</vt:lpstr>
      <vt:lpstr>'運営状況点検書（老福・併設短期）'!HIT_ROW81</vt:lpstr>
      <vt:lpstr>' 非常災害対策計画'!Print_Area</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'運営状況点検書（老福・併設短期）'!Print_Area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橋本 直弥</cp:lastModifiedBy>
  <cp:lastPrinted>2021-03-24T13:36:05Z</cp:lastPrinted>
  <dcterms:created xsi:type="dcterms:W3CDTF">2020-01-28T01:12:50Z</dcterms:created>
  <dcterms:modified xsi:type="dcterms:W3CDTF">2022-12-19T08:54:55Z</dcterms:modified>
</cp:coreProperties>
</file>